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60" windowWidth="15480" windowHeight="6660" activeTab="0"/>
  </bookViews>
  <sheets>
    <sheet name="Hoja1" sheetId="1" r:id="rId1"/>
    <sheet name="Hoja2" sheetId="2" r:id="rId2"/>
    <sheet name="Hoja3" sheetId="3" r:id="rId3"/>
  </sheets>
  <definedNames>
    <definedName name="Z_541E1825_F624_47DD_9AE9_F7A03F1CB817_.wvu.Cols" localSheetId="0" hidden="1">'Hoja1'!$T:$Z</definedName>
    <definedName name="Z_541E1825_F624_47DD_9AE9_F7A03F1CB817_.wvu.Rows" localSheetId="0" hidden="1">'Hoja1'!$143:$146</definedName>
  </definedNames>
  <calcPr fullCalcOnLoad="1"/>
</workbook>
</file>

<file path=xl/sharedStrings.xml><?xml version="1.0" encoding="utf-8"?>
<sst xmlns="http://schemas.openxmlformats.org/spreadsheetml/2006/main" count="923" uniqueCount="356">
  <si>
    <t>(No. de propuestas evaluadas /No. de propuestas recibidas)*100</t>
  </si>
  <si>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</si>
  <si>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</si>
  <si>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</si>
  <si>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</si>
  <si>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</si>
  <si>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</si>
  <si>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</si>
  <si>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</si>
  <si>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</si>
  <si>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</si>
  <si>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</si>
  <si>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</si>
  <si>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</si>
  <si>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</si>
  <si>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</si>
  <si>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</si>
  <si>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 META (Resultado /meta *100) </t>
  </si>
  <si>
    <t xml:space="preserve">RANGO EN QUE SE UBICA EL RESULTADO </t>
  </si>
  <si>
    <t>ANALISIS DEL INDICADOR</t>
  </si>
  <si>
    <t>PROCESO</t>
  </si>
  <si>
    <t>PAGINA 1 DE 1</t>
  </si>
  <si>
    <t>&lt;50%</t>
  </si>
  <si>
    <t>&gt;=50% y  ; &lt;70</t>
  </si>
  <si>
    <t>&gt;=70%  y &lt;95%</t>
  </si>
  <si>
    <t>&gt;=95% y &lt;=100%</t>
  </si>
  <si>
    <t>FRECUENCIA DE MEDICIÓN</t>
  </si>
  <si>
    <t>MATRIZ AGREGADA DE INDICADORES  POR PROCESO</t>
  </si>
  <si>
    <t>CODIGO:  PEMYMOPSFO04</t>
  </si>
  <si>
    <t>DIRECCIONAMIENTO ESTRATEGICO</t>
  </si>
  <si>
    <t>EFICACIA</t>
  </si>
  <si>
    <t>PDES02</t>
  </si>
  <si>
    <t>PORCENTUAL</t>
  </si>
  <si>
    <t>SEMESTRAL</t>
  </si>
  <si>
    <t>EFICIENCIA</t>
  </si>
  <si>
    <t>PDES03</t>
  </si>
  <si>
    <t>TRIMESTRAL</t>
  </si>
  <si>
    <t>PDES01</t>
  </si>
  <si>
    <t>OPORTUNIDAD EN LA ENTREGA DE INFORMES</t>
  </si>
  <si>
    <t>PDES04</t>
  </si>
  <si>
    <t>ATENCION AL USUARIO</t>
  </si>
  <si>
    <t>GESTIÓN DE SERVICIOS DE SALUD</t>
  </si>
  <si>
    <t>GESTIÓN DE PRESTACIONES ECONOMICAS</t>
  </si>
  <si>
    <t>GESTIÓN DE BIENES TRANSFERIDOS</t>
  </si>
  <si>
    <t>LEGALIZACION DE BIENES INMUEBLES  TRANSFERIDOS</t>
  </si>
  <si>
    <t>COMERCIALIZACION DE  BIENES INMUEBLES TRANSFERIDOS</t>
  </si>
  <si>
    <t>Porcentual</t>
  </si>
  <si>
    <t>100%</t>
  </si>
  <si>
    <t>SANEAMIENTO DE BIENES INSTRAFERIBLES</t>
  </si>
  <si>
    <t>Porcentaje de saneamiento de Bienes Inmuebles intransferibles.</t>
  </si>
  <si>
    <t>COMERCIALIZACION DE BIENES MUEBLES TRANSFERIDOS</t>
  </si>
  <si>
    <t>GESTIÓN DE SERVICIOS ADMINISTRATIVOS</t>
  </si>
  <si>
    <t>ADQUISICION DE BIENES Y SERVICIOS</t>
  </si>
  <si>
    <t>(No. de bienes y servicios Adquiridos/ No. de adquisiciones de bienes yServicios programadas)*100</t>
  </si>
  <si>
    <t>porcentual</t>
  </si>
  <si>
    <t xml:space="preserve">INVENTARIO DE BIENES </t>
  </si>
  <si>
    <t>(No. de items verificados/ No. total de items registrados en el programa financiero SAFIX)*100</t>
  </si>
  <si>
    <t>VENTA DE ELEMENTOS INSERVIBLES</t>
  </si>
  <si>
    <t>(Valor recaudo de bienes inservibles vendidos / Valor total de bienes muebles ) *100</t>
  </si>
  <si>
    <t xml:space="preserve">BIENES DESTRUIDOS O INCINERADOS </t>
  </si>
  <si>
    <t>(Valor de bienes dados de baja por destrucción  e incineración / Valor de total de bienes muebles obsoletos)*100</t>
  </si>
  <si>
    <t>OPORTUNIDAD EN LAS RESPUESTA A SOLICITUD DE REQUERIMIENTOS</t>
  </si>
  <si>
    <t>(No. de solicitudes atendidas oportunamente / No. total de solicitudes recibidas)*100</t>
  </si>
  <si>
    <t>GESTION DE COMPRAS Y CONTRATACION</t>
  </si>
  <si>
    <t>CALIFICACION DE PROVEEDORES</t>
  </si>
  <si>
    <t>(No. de proveedores con calificación satisfactoria/No. total de proveedores evaluados) *100</t>
  </si>
  <si>
    <t>PORCENTAJE</t>
  </si>
  <si>
    <t>ESTUDIOS DE PROPUESTAS</t>
  </si>
  <si>
    <t>(No. de contratos ejecutados en los  términos  de tiempo acordados/ total de contratos ejecutados)</t>
  </si>
  <si>
    <t>(No. de compras realizadas en el semestre/ No. de compras programadas en el semestre).</t>
  </si>
  <si>
    <t>REVISION DOCUMENTAL DE CONTRATOS</t>
  </si>
  <si>
    <t>(No. de contratos revisados técnicamente/ No. contratos celebrados)*100</t>
  </si>
  <si>
    <t>GESTIÓN DE TALENTO HUMANO</t>
  </si>
  <si>
    <t>PGTH 01</t>
  </si>
  <si>
    <t>NOVEDAD DE PERSONAL TRAMITADAS EN  TÉRMINOS</t>
  </si>
  <si>
    <t xml:space="preserve"> (No. total de novedades de personal  tramitadas /   No. de solicitudes de novedades presentadas en el periodo)*100</t>
  </si>
  <si>
    <t>PGTH 02</t>
  </si>
  <si>
    <t>LIQUIDACION DE NOMINA</t>
  </si>
  <si>
    <t>(No. total de nominas liquidadas en las fechas establecidas /  No total de nominas requeridas)*100</t>
  </si>
  <si>
    <t>PGTH 03</t>
  </si>
  <si>
    <t>IMPACTO DE CAPACITACIONES</t>
  </si>
  <si>
    <t>(No. de funcionarios que apliquen la capacitación en el desempeño del cargo/No. total de funcionarios capacitados)*100</t>
  </si>
  <si>
    <t xml:space="preserve">PORCENTUAL </t>
  </si>
  <si>
    <t>PGTH 04</t>
  </si>
  <si>
    <t>ADMINISTRACIÓN DEL TALENTO HUMANO</t>
  </si>
  <si>
    <t>No. de informes elaborados oportunamente / No de informes a elaborar</t>
  </si>
  <si>
    <t>PGTH 05</t>
  </si>
  <si>
    <t>EVALUACIÓN DEL DESEMPEÑO</t>
  </si>
  <si>
    <t>(No de productos ejecutados en el periodo / No. de productos programados en el periodo)*100</t>
  </si>
  <si>
    <t>PGTH 06</t>
  </si>
  <si>
    <t>INDUCCIÓN DE PERSONAL</t>
  </si>
  <si>
    <t>PGTH07</t>
  </si>
  <si>
    <t>CERTIFICACIONES EXPEDIDAS</t>
  </si>
  <si>
    <t>GESTION DE RECURSOS FINANCIEROS</t>
  </si>
  <si>
    <t>PGRF01</t>
  </si>
  <si>
    <t>PGRF02</t>
  </si>
  <si>
    <t>PGRF04</t>
  </si>
  <si>
    <t>INVERSIONES FORZOSAS</t>
  </si>
  <si>
    <t>(Valor de inversiones forzosas/ Valor de los recursos a invertir)*100.</t>
  </si>
  <si>
    <t>PGRF05</t>
  </si>
  <si>
    <t>GESTIÓN DE COBRO</t>
  </si>
  <si>
    <t>COBRO CUOTAS PARTES</t>
  </si>
  <si>
    <t>COBRO A MOROSOS DEL SGSSS</t>
  </si>
  <si>
    <t>ASISTENCIA JURIDICA</t>
  </si>
  <si>
    <t>ATENCION A DEMANDAS</t>
  </si>
  <si>
    <t>(No. de demandas contestadas / No, de demandas presentadas)*100</t>
  </si>
  <si>
    <t>GESTIÓN DOCUMENTAL</t>
  </si>
  <si>
    <t>PGDO02</t>
  </si>
  <si>
    <t>PGDO03</t>
  </si>
  <si>
    <t xml:space="preserve"> NOTIFICACION DE RESOLUCIONES </t>
  </si>
  <si>
    <t>PGDO04</t>
  </si>
  <si>
    <t>CONSULTA Y/O PRESTAMO DE DOCUMENTOS</t>
  </si>
  <si>
    <t>GESTION DE TIC`S</t>
  </si>
  <si>
    <t>MANTENIMIENTO DE EQUIPOS</t>
  </si>
  <si>
    <t>(No Mantenimiento de equipos de computo realizado/No de mantenimientos programados)*100</t>
  </si>
  <si>
    <t>SOPORTE TECNICO</t>
  </si>
  <si>
    <t>(No de solicitudes de asesorias y soporte técnico atendidas/No de solicitudes recibidas)*100</t>
  </si>
  <si>
    <t>SEGUIMIENTO A CONTRATOS</t>
  </si>
  <si>
    <t>(No de contratos informáticos supervisados con informes de auditoria/Total contratos informaticos en ejecución)*100</t>
  </si>
  <si>
    <t>PUBLICACION DE INFORMACION EN MEDIOS ELECTRONICOS</t>
  </si>
  <si>
    <t>(No de solicitudes de publicación en medios electrónicos atendidas/ No de solicitudesde publicacionrecibidas)*100</t>
  </si>
  <si>
    <t>MEDICIÓN Y MEJORA</t>
  </si>
  <si>
    <t>PMYM01</t>
  </si>
  <si>
    <t>PMYM02</t>
  </si>
  <si>
    <t>EFECTIVIDAD</t>
  </si>
  <si>
    <t>SEGUIMIENTO Y EVALUACIÓN INDEPENDIENTE</t>
  </si>
  <si>
    <t>EFICIIENCIA</t>
  </si>
  <si>
    <t>ADMINISTRACION DE LA INFORMACION FINANCIERA</t>
  </si>
  <si>
    <t>(Número de informes presentados/ Número de informes programados)*100</t>
  </si>
  <si>
    <t xml:space="preserve">SEMESTRAL </t>
  </si>
  <si>
    <t>CONTROL DE TRANSACCIONES FINANCIERAS</t>
  </si>
  <si>
    <t>( Sumatoria  de valor de saldo  en libros  al corte de las cuentas bancarias + valor de pagos girados dentro del mes y programados para ser cobrados en el mes siguiente / Sumatoria del valor del saldo en extractos bancarios al corte del periodo)* 100</t>
  </si>
  <si>
    <t>OPORTUNIDAD EN EL PAGO</t>
  </si>
  <si>
    <t>(Valor total de los pagos realizados en el periodo / Valor  total de las obligaciones tramitadas  en el periodo)*100</t>
  </si>
  <si>
    <t>NIVEL DE EJECUCIÓN DEL PAC</t>
  </si>
  <si>
    <t>(Valor total de pagos realizados    mensualmente con cargo al PAC asignado / Valor  total del PAC asignado) *100</t>
  </si>
  <si>
    <t xml:space="preserve">DEPURACIÓN DE CUENTAS CONTABLES </t>
  </si>
  <si>
    <t>(No.  Total de cuentas  depuradas durante el periodo / Total de cuentas programadas  para ser depuradas  dentro del periodo )*100</t>
  </si>
  <si>
    <t>PGTS01</t>
  </si>
  <si>
    <t>PGTS03</t>
  </si>
  <si>
    <t>PGTS04</t>
  </si>
  <si>
    <t>PGTS02</t>
  </si>
  <si>
    <t>(Nro de bienes inmuebles ofertados/ Nro. de bienes inmuebles programados para comercializar)*100.</t>
  </si>
  <si>
    <t>(Nro de bienes muebles ofertados/ Nro. de bienes muebles programados apara comercializar)*100.</t>
  </si>
  <si>
    <t>(No. de   Declaraciones de Giro y Compensación presentadas/ No. de  procesos de Giro y Compensación establecidos)*100</t>
  </si>
  <si>
    <t>EFICIENCIA EN EL TRAMITE DE PRESTACIONES ECONÓMICAS - FERROCARRILES</t>
  </si>
  <si>
    <t>PGPE01</t>
  </si>
  <si>
    <t>(No. de prestaciones económicas reconocidas en términos de oportunidad / No. total de solicitudes  de prestaciones económicas recibidas)*100</t>
  </si>
  <si>
    <t>PGPE02</t>
  </si>
  <si>
    <t>APLICACIÓN DE NOVEDADES DE NÓMINA - FERROCARRILES</t>
  </si>
  <si>
    <t>CUMPLIMIENTO PROCESO DE COMPENSACIÓN</t>
  </si>
  <si>
    <t>OPORTUNIDAD EN EL TRAMITE DE NOVEDADES DE AFILIACIÓN</t>
  </si>
  <si>
    <t>(Nº de novedades de afiliación aplicadas en términos de oportunidad / Nº de novedades  recibidas)*100</t>
  </si>
  <si>
    <t xml:space="preserve">REGISTRO DE PLANILLAS  INTEGRADAS DE LIQUIDACION DE APORTES -  PILA  </t>
  </si>
  <si>
    <t>(Nº de planilllas tramitadas  /       Nº de  planillas recibidas durante el periodo)*100</t>
  </si>
  <si>
    <t>OPORTUNIDAD EN EL TRAMITE DE VALORACIONES MÉDICAS</t>
  </si>
  <si>
    <t xml:space="preserve">CUMPLIMIENTO PROGRAMA DE AUDITORIAS MEDICAS  </t>
  </si>
  <si>
    <t>(Nº de auditorias médicas realizadas /     No. de auditorias médicas programadas)*100</t>
  </si>
  <si>
    <t>PGSS01</t>
  </si>
  <si>
    <t>PGSS02</t>
  </si>
  <si>
    <t>PGSS05</t>
  </si>
  <si>
    <t>PGCB01</t>
  </si>
  <si>
    <t>PGCB02</t>
  </si>
  <si>
    <t>PGCB03</t>
  </si>
  <si>
    <t>PGCB04</t>
  </si>
  <si>
    <t>PGCB05</t>
  </si>
  <si>
    <t>PGCB06</t>
  </si>
  <si>
    <t>PAJU01</t>
  </si>
  <si>
    <t>EFICIENCIA EN LA EMISIÓN DE CONCEPTOS JURÍDICOS</t>
  </si>
  <si>
    <t>DIAS</t>
  </si>
  <si>
    <t>PAJU02</t>
  </si>
  <si>
    <t>COONTESTACIÓN ACCIONES CONSTITUCIONALES</t>
  </si>
  <si>
    <t>PAJU03</t>
  </si>
  <si>
    <t>PAAU02</t>
  </si>
  <si>
    <t xml:space="preserve">OPORTUNIDAD EN LA EJECUCIÓN DE CONTRATOS                                                                    </t>
  </si>
  <si>
    <t>VERSION 3.0</t>
  </si>
  <si>
    <t>FECHA DE ACTUALIZACIÓN:  24 DE JUNIO DE 2010</t>
  </si>
  <si>
    <t>PAJU04</t>
  </si>
  <si>
    <t>PAJU05</t>
  </si>
  <si>
    <t>EXPEDIENTES AVOCADOS COBRO PERSUASIVO</t>
  </si>
  <si>
    <t>OPORTUNIDAD EN LA EXPEDICIÓN DE MANDAMIENTOS DE PAGO</t>
  </si>
  <si>
    <t>(Nro de expedientes avocados / No de expedientes  recibidos)*100</t>
  </si>
  <si>
    <t>(Nro de mandamientos de pago generados en términos de oportunidad / no. total de expedientes avocados)*100</t>
  </si>
  <si>
    <t>REVISIÓN DOCUMENTAL</t>
  </si>
  <si>
    <t>SEGUIMIENTO A PLANES INSTITUCIONALES</t>
  </si>
  <si>
    <t>(No. de seguimientos realizados a los planes institucionales / No total de planes  institucionales para ser evaluados) *100</t>
  </si>
  <si>
    <t>PROGRAMACIÓN PRESUPUESTAL</t>
  </si>
  <si>
    <t>(No. de productos ejecutados / No de productos programados)*100</t>
  </si>
  <si>
    <t>No. de certificaciones expedidas  en  término / No. total de certificaciones solicitadas</t>
  </si>
  <si>
    <t>CUMPLIMIENTO DEL PROGRAMA ANUAL DE AUDITORIAS</t>
  </si>
  <si>
    <t>PSEI01</t>
  </si>
  <si>
    <t>(Nº. de auditorias realizadas / Nº. de auditorias programadas) *100</t>
  </si>
  <si>
    <t>OPORTUNIDAD EN LA EJECUCIÓN DEL PROGRAMA ANUAL DE AUDITORIAS</t>
  </si>
  <si>
    <t>PSEI02</t>
  </si>
  <si>
    <t>PSEI03</t>
  </si>
  <si>
    <t>OPORTUNIDAD EN LA PRESENTACIÓN DE INFORMES DE AUDITORIA</t>
  </si>
  <si>
    <t>(Número de informes de auditoria presentados oportunamente / Número  de informes de auditoria realizados)*100</t>
  </si>
  <si>
    <t>(Número de auditorias realizadas oportunamente / Número  de auditorias realizadas)*100</t>
  </si>
  <si>
    <t>CUMPLIMIENTO DEL PROGRAMA DE CAPACITACIÓN EN ADMINISTRACIÓN DE ARCHIVOS</t>
  </si>
  <si>
    <t>PGSSS03</t>
  </si>
  <si>
    <t>PGSS04</t>
  </si>
  <si>
    <t>PGDO01</t>
  </si>
  <si>
    <t>Número de resoluciones notificadas en términos de ley / Número de resoluciones proferidas durante el periodo*100</t>
  </si>
  <si>
    <t>Semestral</t>
  </si>
  <si>
    <t>No. de capacitaciones realizadas / No. de capacitaciones programadas*100</t>
  </si>
  <si>
    <t>OPORTUNIDADAD EN  LA DISTRIBUCIÓN DE CORRESPONDENCIA</t>
  </si>
  <si>
    <t>Nº de documentos distribuidos dentro de las 6 horas siguientes a su radicación. / Nº de documentos radicados*100</t>
  </si>
  <si>
    <t>(Número de documentos suministrados/Número de solicitudes de consulta o prestamo recibidas)*100</t>
  </si>
  <si>
    <t>OPORTUNIDAD EN LA PRESENTACIÓN DE INFORMES Y REPORTES</t>
  </si>
  <si>
    <t>SEGUIMIENTO A LA ATENCIÓN DE TRÁMITES Y SOLICITUDES DE INFORMACIÓN</t>
  </si>
  <si>
    <t>PAAU01</t>
  </si>
  <si>
    <t>No. de informes de gestión presentados / Número de informes de gestión programados  *100</t>
  </si>
  <si>
    <t>&gt;=50% y  ; &lt;71</t>
  </si>
  <si>
    <t>No. de cobros expedidos / No. de deudores por cuotas partes registrados *100</t>
  </si>
  <si>
    <t>REMISIÓN DE EXPEDIENTES A COBRO COACTIVO</t>
  </si>
  <si>
    <t>EFICIENCIA EN EL TRÁMITE ADMINISTRATIVO A ACREEDORES DE CUOTAS PARTES</t>
  </si>
  <si>
    <t>Número de solicitudes atendidas en términos de oportunidad  /  Número  de solicitudes recibidas  por concepto de cuotas partes *100</t>
  </si>
  <si>
    <t>No. de requerimientos expedidos a  morosos  /  No. total de morosos  por bienes muebles e inmuebles registrados *100</t>
  </si>
  <si>
    <t>RECOBRO DE MEDICAMENTOS Y SERVICIOS MÉDICOS</t>
  </si>
  <si>
    <t>No. de recobros tramitados ante el administrador fiduciario - FOSYGA  / No. de pagos  efectuados al contratista*100</t>
  </si>
  <si>
    <t>No. de requerimientos expedidos  / No. de deudores morosos al SGSSS registrados *100</t>
  </si>
  <si>
    <t>No. de expedientes remitidos para cobro jurídico / Numero total de expedientes ejecutoriados y con liquidación de deuda*100</t>
  </si>
  <si>
    <t>GESTIÓN DE COBRO A MOROSOS POR ARRENDAMIENTOS DE BIENES MUEBLES E INMUEBLES</t>
  </si>
  <si>
    <t>No. de informes y reportes de gestión presentados oportunamente / No.de informes  y reportes de gestión presentados</t>
  </si>
  <si>
    <t>CUMPLIMIENTO EN LA PRESENTACIÓN DE INFORMES Y REPORTES</t>
  </si>
  <si>
    <t>(Número de informes y reportes de gestión presentados / Número de informes y reportes de gestión programados para el periodo)*100</t>
  </si>
  <si>
    <t>FORMULACIÓN DE ACCIONES CORRECTIVAS Y PREVENTIVAS</t>
  </si>
  <si>
    <t>(Número de hallazgos documentados con acciones correctivas o preventivas / No. total de hallazgos identificados al sistema) * 100</t>
  </si>
  <si>
    <t>(No. total de  novedades aplicadas en la nómina /      No. de solicitudes  atendidas)*100</t>
  </si>
  <si>
    <t>(Nro de bienes inmuebles legalizados / Nro. de bienes inmuebles tranferidos por Invias-  Ferrovias y Mintransporte).* 100</t>
  </si>
  <si>
    <t>( Nº de  valoraciones médico - laborales realizadas oportunamente /  No. de valoraciones  médico - laborales solicitadas*100</t>
  </si>
  <si>
    <r>
      <t>(No. de informes presentados oportun</t>
    </r>
    <r>
      <rPr>
        <b/>
        <sz val="9"/>
        <rFont val="Arial Narrow"/>
        <family val="2"/>
      </rPr>
      <t>a</t>
    </r>
    <r>
      <rPr>
        <sz val="9"/>
        <rFont val="Arial Narrow"/>
        <family val="2"/>
      </rPr>
      <t>mente / No. total de informes de gestión programados *100</t>
    </r>
  </si>
  <si>
    <r>
      <t>(Nro de solicitudes revisadas técn</t>
    </r>
    <r>
      <rPr>
        <b/>
        <sz val="9"/>
        <rFont val="Arial Narrow"/>
        <family val="2"/>
      </rPr>
      <t>i</t>
    </r>
    <r>
      <rPr>
        <sz val="9"/>
        <rFont val="Arial Narrow"/>
        <family val="2"/>
      </rPr>
      <t>camente / No. total de solicitudes recibidas.)*100</t>
    </r>
  </si>
  <si>
    <t>Nro de acciones constitucionales  contestadas en términos de ley / Nro de acciones constitucionales presentadas*100</t>
  </si>
  <si>
    <t>Σ Tiempo de elaboración de conceptos jurídicos / No. de conceptos emitidos)*100</t>
  </si>
  <si>
    <t>REPORTE DE INDICADORES POR PROCESO SEGUNDO  SEMESTRE 2012</t>
  </si>
  <si>
    <t xml:space="preserve">Durante el segundo semestre de 2012 se avocó conocimiento a dos (2) expedientes que corresponden a: Departamento del Atlantico Proc. No. 2012-0020; Municipio de Fresno Proc. No. 2012-0021 </t>
  </si>
  <si>
    <t xml:space="preserve">Durante el segundo semestre de 2012 se avocó conocimiento a dos expedientes y  se les profirio mandamiento de pago en tèrmino legal, que corresponden a: Departamento del Atlantico Proc. No. 2012-0020; Municipio de Fresno Proc. No. 2012-0021 </t>
  </si>
  <si>
    <t>q</t>
  </si>
  <si>
    <t>Durante el II semestre de la vigencia 2012 se radicaron y se contestaron  10  derechos de petición, 7 acciones de tutela y no se presentaron Acción Populares  durante el periodo  Objeto de reporte</t>
  </si>
  <si>
    <t>Durante el II Semestre se tramitaron 5  conceptos Jurídicos para efectos del indicador</t>
  </si>
  <si>
    <t xml:space="preserve">1.) Se elaboró el documento de vigencias futuras de Servicios de Salud y se envió al Ministerio de Hacienda y Crédito Público mediante oficio de Radicado No. OPS -20121200148831 del día 27 de agosto de 2012.                             2.) Se elaboró el documento de vigencias futuras de Servicios Personales Indirectos Misionales y se envió al Ministerio de Hacienda y Crédito Público  mediante oficio de Radicado No. OPS -20121200125481 del día 19 de julio de 2012.                                                                                                                                                3.) Se elaboró el documento de vigencias futuras de Bienes y Servicios y se envió al Ministerio de Protección Social mediante oficio de Radicado No. OPS -20121200155121 del día 10 de septiembre de 2012.                                     4.) Se elaboró el documento de vigencias futuras de Archivo y se envió al Ministerio de Hacienda y Crédito Público mediante oficio de Radicado No. OPS -20121200171621 del día 5 de octubre de 2012.      </t>
  </si>
  <si>
    <t>Se realizaron  70 publicaciones solicitadas  a medios  electronicos como pagina web e intranet , las evidencia se encuentran en una carpeta digital local en el correo electronico interno (publicaciones@fondo) que se llama publicacionesII2012.</t>
  </si>
  <si>
    <t>La Eficacia del proceso de Evaluacion del Desempeño fue del 100% por cuanto durante el semestre, se dio cumplimiento a la ejecución de la totalidad de productos programados, así: 
1) Mediante Circular 20122100001174 del 01 de agosto, se solicitó a evaluadores y evaluados la EDL correspondiente al I Semestre de 2012.
2) Durante el II Semestre, se recibieron treinta y tres (33)  EDL correspondientes al I Semestre de 2012, las cuales fueron revisadas en su totalidad y archivadas en las Historias Laborales.
3) Se elaboraron los estudios previos para adelantar el proceso de contratación ajuste y adopción del Sistema Propio de Evaluación de Desempeño Laboral. Durante el año 2013 serán presentados ante el Comité de Contratación para aprobación del proceso de contratación que se debe adelantar.
Adicionalmente se elaboró el Informe Consolidado de la Calificación Anual de servicios periodo 2011-2012 y se presentó a los integrantes de la Comisión de Personal,actividad que estaba programada para ejecutar durante el I semestre pero habia quedado pendiente.</t>
  </si>
  <si>
    <t>La Eficacia en el proceso de Induccion fue del 100% por cuanto se desarrollaron las 9 actividades planeadas para adelantar la Induccion General, asi
1) Elaboración y envío del mensaje de bienvenida, 
2) Entrega de Cartilla de Inducción, 
3) inducción General mediante diapositivas, 
4) Recorrido por las instalaciones  (funcionarios Bogotá)
5) Presentación del nuevo funcionario al personal del la Entidad, (funcionarios Bogotá)
6) Aplicación de Encuesta Evaluación de la Inducción General, 
7) Asignación el código de ingreso y salida para los funcionarios nuevos de la ciudad de Bogotá 
8) Elaboración y entrega de un  memorando solicitando al jefe del nuevo funcionario, la  inducción específica, 
9) Aplicación de la encuesta evaluación de la Inducción Específica.</t>
  </si>
  <si>
    <t>La eficiencia en la expedicion de las certificaciones fue del 100%, por cuanto se expidieron oportunamente las 79 solicitudes presentadas.</t>
  </si>
  <si>
    <t>Durante el II semestre  se ejecutaron  90   contratos del 2012 de acuerdo a los términos de  tiempo acordado y que a saber corresponden a los numeros de contratatos del 01 al  20 del 22 al 85 del 87 al 97 - 2012</t>
  </si>
  <si>
    <t>Durante el segundo semestre de 2012, de las 25 cuentas del activo y las 18 del pasivo fueron  depuradas  en un 79%, el 21 % faltante coresponde al registro  y depuracion de movimientos contables que se deben realizar de los meses de Noviembre y Diciembre, para la respectiva presentacion de los estados financieros el dia Febrero 15 de 2013. Es decir al corte del presente reporte se continua con una depuraciòn constante  mediante los procesos de conciliaciòn con los diferentes procesos; en las cuales se efectua un analisis de los saldos para determinar su adecuada afectacion contable, dando cumplimiento a la Circular de la Contaduria General de la Nacion Instructivo 020 del 14 de Diciembre de 2012.</t>
  </si>
  <si>
    <t xml:space="preserve">Se realizaron requerimientos a 3 deudores en mora  por arrendamiento  y 2 por compraventa de bienes inmuebles, frente a 5 deudores morosos por bienes muebles e inmuebles.   </t>
  </si>
  <si>
    <t xml:space="preserve">Se tramitaron durante el período de Julio a diciembre de 2012, 10 recobros al Fosyga , frente a un total de 10  pagos efectuados al contratista por igual período señalado. </t>
  </si>
  <si>
    <t>En el segundo semestre de la vigencia 2012 se entregaron en prestamo 390 unidades documentales del archivo central del FPS FCN, las evidencias se encuentran en el aplicativo DOC PLUS en la opcion reportes, movimientos, ficha de prestamo.</t>
  </si>
  <si>
    <t xml:space="preserve">Se atendieron durante el período de Julio 01 a Diciembre 31 de 2012, 71 solicitudes en tèrminos de oportunidad, frente a un total de 71 solicitudes recibidas por concepto de cuotas partes en el mismo período.    </t>
  </si>
  <si>
    <t>Se realizaron  requerimientos a 124 morosos al SGSSS de u totoal de 730 morosos al SGSSS</t>
  </si>
  <si>
    <t xml:space="preserve">Se elaboró el informe de ausencias laborales correspondientes al II trimestre de 2012,  el corespondiente al III trimestre no fue elaborado  por falta de recurso humano competente "El funcionario responsable de la actividad, a pesar de las solicitudes y requerimientos, no realizó las actividades asignadas y en el acta de entrega del cargo confima su no elaboración".
</t>
  </si>
  <si>
    <t>Se evidencia que durante el II semestre de 2012,  se tramitaron un total de 3,959 solicitudes de 4,000 que se recibieron por diferentes conceptos prestacionales. Las solicitudes que quedaron pendientes de tramitar, obedecen a que se esperaba gestión  o trámites de otras areas para decidir de fondo, o a la espera del cumplimiento de términos para resolver.  evidencias segun base de datos consolidado gestion de prestaciones economicas I y II semestre de 2012.</t>
  </si>
  <si>
    <t>Durante el II semestre de 2012,  se pudo evidenciar  que se registraron en las nóminas de pensionados que se tramitan, un total de 5,381 novedades por diferentes conceptos, 5,352 de FCN, 26 de San Juan de Dios y 3 de Prosocial, del total de novedades recibidas.</t>
  </si>
  <si>
    <t xml:space="preserve">1) Se presento el Informe de Desempeño I semestre 2012 el día 18 de octubre de 2012.  </t>
  </si>
  <si>
    <t>DE LAS OBLIGACIONES TRAMITADAS CON CORTE A 31 DE DICIEMBRE DE 2012 SE PAGARON EL EQUIVALENTE AL 99,78% LA DIFERENCIA DEL 0,22% CORRESPONDE A FACTURAS QUE SE TRAMITARON DENTRO DEL PROCESO DE GESTION DE CUENTAS POR PAGAR PARA SER CONSTITUIDAS EN REZAGO Y CANCELADAS DURANTE LA VIGENCIA 2013 LAS CUALES NO FUERON TRAMITADAS OPORTUNAMENTE POR LOS PROCESOS Y/O SUPERVISORES DE CONTRATOS DENTRO DE LAS FECHAS ESTABLECIDAS POR EL SIIF PARA EL CIERRE DE LA VIGENCIA.</t>
  </si>
  <si>
    <t>LAS INVERSIONES EN TITULOS TES CLASE B DE CARÁCTER OBLIGATORIO SE MANTUVIERON EN UN 99% Y LA DIFERENCIA DEL 1% CORRESPONDE A LA DISPONIBILIDAD DE LIQUIDEZ QUE DEBE TENER LA CUENTA PARA CUBRIR SUS OBLIGACIONES</t>
  </si>
  <si>
    <t xml:space="preserve">Durante el II semestre  de la vigencia 2012 se notificaron y se contestaron 74 demandas encontra Fondo Pasivo Social De Los  Ferrocarriles Nacionales De Colombia.  durante el periodo  reporte. evidencia que se encuenra en la Base de datos Plan Acción OAJ </t>
  </si>
  <si>
    <t xml:space="preserve">El Grupo Interno de trabajo de Contabilidad; de acuerdo a modificacion que se realizo a la matriz primaria y secundario en Julio 23 de 2012; teniendo en cuenta la normatividad que se ha venido actualizando y que afecta la presentacion  de dichos informes, procedio a presentar 46 informes de 45 que se habian programado quedando pendiente el informe de morosos a la Contaduria el cual fue aplazada su presentacion para el año 2013  y de bonos al Ministerio de Hacienda; en relacion a las conciliaciones entre procesos de 34 conciliaciones se efectuaron 30 conciliaciones; por concepto de procesos laborales no se realizaron ya que la Oficina Juridica no envio el insumo en forma oportuna pese a los requerimiento efectuados por esta Coordinacion.En presupuesto: de 6 Ejecuciones Ppto se han enviado al Ministerio de Hacienda 5 </t>
  </si>
  <si>
    <t>La ejecución del PAC durante el semestre estuvo en el 99,83%  encontrándose dentro de los parámetros definidos por la Dirección Del Tesoro Nacional</t>
  </si>
  <si>
    <t>El nivel de depuración de las conciliaciones al corte del 30 de NOVIEMBRE de 2012 se encuentra en el 99,83%, Sin embargo en conveniente precicar que la conciliación bancaria de la cuenta 309-014934 sólo está elaborada por parte del GIT de Contabilidad a Mayo 31 de 2012.</t>
  </si>
  <si>
    <t xml:space="preserve">Durante  el semestre evaluado se recibieron 82 solicitudes de  creación o modificación de  documentos para revisión. Se revisaron técnicamente 76 documentos, quedaron pendientes 6 debido a que por cargas laborales no fue posible su revisión a diciembre 31 de 2012. </t>
  </si>
  <si>
    <t xml:space="preserve">                                                                                                                                                                                               
1) Plan de Desarrollo Administrativo II trimestre 2012, enviado a  GCI  el día 10 de Julio de 2012,  2) Plan de Desarrollo Administrativo III trimestre, enviado  a GCI  el día 05 de octubre de 2012. 3) Plan de Acción I semestre 2012,  enviado a  GCI  el día 06 de Agosto de 2012.  4) Plan de fortalecimiento del  SIG  periodo Mayo - Junio 5) Plan de fortalecimiento del  SIG  periodo Julio - Agosto 6)  Plan de fortalecimiento del  SIG  periodo  Septiembre - Octubre. </t>
  </si>
  <si>
    <t>Se presentaron seis informes relacionando con  la oportunidad y el No. de tramites generados con relación a:  afiliaciones al servicio de salud, expedición de carnés de afiliación al servicio de salud, renovaciones, reintegros, cambio de tipo de afiliación de los usuarios, retiros por fallecimiento, entrega  de certificados de afiliación.
doces informes relacionandos con la oportunidad y el No. de tramites generados con relación a: expedición desprendibles de pago de los pensionados de San Juan de Dios,  expedición de carnés de pensionados de Ferrocarriles Nacionales, entrega de los listados de deducciones  a las cooperativas y sociedades de pensionados, solicitud y entrega de certificados de pensión,generar boletines de pago de pensionados de Ferrocarriles, San Juan de Dios</t>
  </si>
  <si>
    <t>se presentaron los siguintes informes : informe general de quejas y reclamos II  n° de radicado 20122200041013  informe general de quejas y reclamos III 20122200063803 e informe de desempeño semestral del I N de radiacado 20122200070233</t>
  </si>
  <si>
    <t>Se realizaron  capacitaciones a las distitas personas encargadas de los archivos de gestión del FPS FCN. El 10 de agosto al GIT de Contabilidad, 18 de Septiembre Secretaria General, 26 de Septiembre Grupo de Talento Humano, 12 de octubre Grupo de Trabajo de tesoreria , 17 de Octubre Subdirección de Presataciones Sociales. 30 de  Octubre,  Grupo Interno de Trabajo Afiliaciones  y Compensaciones, 14 de Noviembre GIT de control Interno, 27 de Noviembre Oficina Juridica</t>
  </si>
  <si>
    <t>En el periodo reportado se  notificaron en le periodo a reportar 877 resoluciones en terminos de ley. Las evidencias se encuentran en las unidades documentales 200-8501 Resoluciones Institucionales.</t>
  </si>
  <si>
    <t xml:space="preserve">Se evidencia la distribución de 29515 radicados  distribuidos oportunamente, las evidencias quedan en el aplicativo ORFEO y en las planillas de reparto guardadas en l carpeta 220-8303 Planillas reparto de correspondencia recibida durante el segundo semestre de 2012. </t>
  </si>
  <si>
    <t>Para el segundo semestre se suministro saticfatoriamente los elementos de papeleria, aseo y cafeteria según las necesidad de las diferentes areas y divisiones de la entidad, documentando estos en la solicitud realizada durante los 10 primeros dias de cada mes, via correo electronico o en su defecto una solicitud verbal de acuerdo a lo requerido.</t>
  </si>
  <si>
    <t>Durante el II Semestre de 2012, se recibieron 311 novedades, las cuales fueron revisadas y tramitadas en su totalidad dentro de los plazos establecidos , para una eficacia del 100% en el  trámite de las novedades de personal.</t>
  </si>
  <si>
    <t>Durante el periodo evaluado  se atendieron un total  878 solicitudes  recibidas.  Se dio soporte a todos los funcionarios de la entidad que solicitaron asistencia tecnica, la evidencia se encuentra en la carpeta 120.62.01  control de servicios informaticos</t>
  </si>
  <si>
    <t>Durante el II semestre de 2012 se presentaron oportunamente 17 declaraciones de giro y compensacion, de acuerdo con lo establecido en el Decreto 2280 de 2004.</t>
  </si>
  <si>
    <t>Durante el II semestre de 2012 se realizaron 1121 visitas de auditoria de servicios de salud de 1075 programadas para un cumplimiento del 104% de la meta establecida. El mayor número de visitas de auditoria realizadas se debe a la necesidad de desplazarse a los puntos de atención de servicios de salud en forma dicional a lo establecido para garantizar la adecuada prestación de los mismos</t>
  </si>
  <si>
    <t>Durante el segundo semestre de 2012, se recibieron 4271 planillas Integradas de Liquidacion de Aportes, las cuales fueron tramitadas en su totalidad para un cumplimiento del 100%.</t>
  </si>
  <si>
    <t>Durante el II semestre de 2012 se tramitaron 6051 novedase de 6062 recibidas fueron rechazadas por inconsistencia 11 ,  para un cumplimonto del 99,82%.</t>
  </si>
  <si>
    <t xml:space="preserve">Durante el II semestre de 2012 se realizaron 21 valoraciones medico laborales oportunamente de las 21 solicitadas para un cumplimiento del  100% de la meta establecida.  </t>
  </si>
  <si>
    <t xml:space="preserve">Se elaboro  Informe donde se consolida el resultado de la Evaluación de los eventos de capacitación desarrollados durante el I semestre de 2012 y el resultado de la evaluación del  Impacto de las Capacitaciones desarrolladas durante este mismo periodo,  y se estableció que en promedio en el 94%, es decir 92 de las encuestas aplicadas se manifestó que los  funcionarios están aplicando los conocimientos o habilidades aprendidos durante las capacitaciones a sus puestos de trabajo.  </t>
  </si>
  <si>
    <t xml:space="preserve">Una vez revisado la carpeta 130,67,2 "Invitación pública  10 -2012 Mantenimiento de equipos " se determinó que el número total de equipos que requerian mantenimiento  era de 174 , sin embargo,  El grupo de trabajo de servicios administrativos no suministro  la evidencias de estos 174 mantenimientos. </t>
  </si>
  <si>
    <t>Durante el periodo  evaluado se ingresaron un  total  de  52 hallazgos en el plan de mejoramiento y plan de manejo de riesgos de los 54 hallazgos reportados por el grupo de Control interno. De estos 54 hallazgos, 21 corresponden a no conformidades potenciales y 33 a No conformidades  reales.</t>
  </si>
  <si>
    <t>En el segundo semeste de 2012, se adquirió 125 compras de :   125 entradas de almacén por adquisición de bienes y servicios – comprobantes de ingreso 4700 de julio 9  hasta 4813 de dic 24 de 2012- SAFIX. y 6 por : contratación  de la vigilancia de la entidad, Contrato para el desarrollo de actividades de salud ocupacional, adquisicion de polizas de seguros para asegurar los bienes de la entidad, adquisicion de carnets para los funcionarios de la entidad, contrato de adecuacion oficina atención al usuario y  mantenimientos de las oficinas de la entidad  ciudad de bogota</t>
  </si>
  <si>
    <t>No se ha cumplido con este indicador debido a que no se a llevado a cabo el cruze contable para la baja de los equipos de computos y demas elementos inservibles, el cual se encuentra en proceso de selección y verificacion de los mismos.</t>
  </si>
  <si>
    <t>NO SE REALIZO REPORTE POR PARTE DEL PROCESO</t>
  </si>
  <si>
    <t>El grupo de Trabajo Control Interno realizo durante el segundo semestre de 2012 un total de 55 auditorias asi:  44 auditorias de Evaluación Independiente y 11 Auditorias de Seguimientos a planes institucionales.  Se tenian programadas 30 auditorias de Calidad las cuales no pudieron ser realizadas debido a que la oficina de control interno se encuentra realizando cambios en la metodologia a aplicar.</t>
  </si>
  <si>
    <t>El grupo de Trabajo Control Interno realizo oportunamente 27 auditorias de Seguimiento y Evaluación Independiente frente a 44 auditorias realizadas durante el segundo semestre de 2012.</t>
  </si>
  <si>
    <t>El grupo de Trabajo Control Interno presento oportunamente 42 informes de auditorias de Seguimiento y Evaluación Independiente frente a 44 auditorias realizadas durante el segundo semestre de 2012.</t>
  </si>
  <si>
    <t>El dia 7 de Julio de 2012 se expidio la ley 1551 de 2012,   Hacila cual en su articulo 47,  señalo que para iniciar cualquier proceso ejecutivo en contra de los municipios,  debe surtise como requisito de procedibilidad la conciliacion prejudicial frente al ministerio publico,  frente a esto se realizo la consulta al Ministerio de Hacienda el cual manifesto que si debia realizarse la conciliacion;  dias despues de realizarse la consulta se recibio llamada del ministerio invitandonos a una reunion donde se trataria el tema;  reunion que fue cancelada teniendo en cuenta la expedicion del nuevo codigo del proceso que señala que no es necesario cumplir el requisito para iniciar el proceso. Por lo anterior se solicito concepto juridico a la Oficina Asesora Juridica ya que no solo el Ministerio de Haciendo a conceptuado,  si no tambien la procuraduria,  dejandole esta ultima el estudio al Consejo de Estado por tratarse de normas procedimentales.</t>
  </si>
  <si>
    <t xml:space="preserve">Se expidieron cobros en los períodos Junio, Julio, Agosto, Septiembre, Octubre y Noviembre de 2012 a un promedio de 71 entidades deudoras por concpeto de cuotas partes de FPS y para los mismos períodos a 16 entidades deudoras de PROSOCIAL, frente a un total de 522 deudores por cuotas partes en el mismo períodos. </t>
  </si>
  <si>
    <t>Se realizó el acta de fecha 28 de agosto de 2012 con los integrantes de la oficina de Planeación y Sistemas, Coordinador Grupo Bienes y Compras Servicios Administrativos y la  Oficina Asesora Jurídica,  para lo cual se tomaron decisiones de cambios y actualizaciones del sistema de calificación de proveedores en la plataforma dispuesta en la entidad.</t>
  </si>
  <si>
    <t xml:space="preserve">En el II semestre de 2012 se recibieron 84  propuestas  y se  evaluaron en su totalidad  correspondientes a: Concurso de Meritos 001-2012 - Suministros de elementos de papelería y útiles de oficina – Licitación 02-2012 contratar Suministro de Personal en Misión en los diferentes niveles - contratar los servicio para el procesamiento en Salud de la CRES  -  venta de bienes - Obra pública para la adecuación de las oficinas del FPS-  Prestación Servicios de Salud a Nivel Nacional según los Pliegos de Condiciones de la selección abreviada No. 008 – contratar la prestación de  servicios para la administración, manejo, clasificación, organización, digitalización y custodia del archivo, Compra de las dotaciones, elementos de aseo y cafetería,  bonos para compra de Equipos,  , contratar suministro de Gasolina y ACPM, servicio de mantenimiento preventivo y correctivo los vehículos de la entidad, recarga y revisión de extintores, carnets para identificación de empleados del Fondo, secadores de manos eléctricos, compra de descansapies. </t>
  </si>
  <si>
    <t>Durante el II Semestre de la vigencia 2012 se  celebraron y se revisaron técnicamente 57 contratos.</t>
  </si>
  <si>
    <t>Con corte a diciembre  31 de diciembre de 2012 se realizó el inventario físico de los bienes de la entidad el cual coincide  con el  inventario registrado en ell módulo de inventarios  del programa SAFIX.</t>
  </si>
  <si>
    <t>SEGUIMIENTO DEL INDICADOR</t>
  </si>
  <si>
    <t>AUDITOR</t>
  </si>
  <si>
    <t>LINA ALEJANDRA MORALES</t>
  </si>
  <si>
    <t xml:space="preserve">Durante el segundo semestre de 2012 se recibieron 82 documentos y se revisaron tecnicamente 76, evidencias en la base de datos control de documentos  </t>
  </si>
  <si>
    <t>JAIME ESCOBAR</t>
  </si>
  <si>
    <t>Se evidencia la presentacion de los 6 informes presentados por la funcionaria encargada al Grupo de Atencion al Usuario (Funcionaria Clara Rodriguez), a si mismo  se evidencia la presentacion de los 12 informes presentados por las funcionarias encargadas al Grupo de Atencion al Usuario (Funcionaria Johana Cadena y Nancy Muñoz) uno por mes cada una.</t>
  </si>
  <si>
    <t xml:space="preserve">Se evidencia que se presentaron 17 declaraciones de giro y compensacion elaboradas a terminos según decreto    2280 /2004 </t>
  </si>
  <si>
    <t>Se evidencia que en el  II Semestre de 2012 se programaron 1075 auditorias  medicas las cuales se ejecutaron al 100%.  Adicionalmente se realizaron 46 Visitas de auditorias debido a la necesidad de desplazarse a los puntos de atencion de servicios de salud.</t>
  </si>
  <si>
    <t xml:space="preserve">Se evidencia que en el II Semestre 2012 se tramitaron 6051  novedades de 6062 recibidas; 11 fueron rechazadas por inconsistencias. Esta informacion se corrobora en la base de datos consolidado novedades Julio- Diciembre 2012. </t>
  </si>
  <si>
    <t>Se evidencio que en el II semestre de 2012 se realizaron 21 valoraciones medico laborales oportunamente de las 21 solicitadas</t>
  </si>
  <si>
    <t>JAKELINNE CRUZ</t>
  </si>
  <si>
    <t>De acuerdo a lo evidenciado en  base de datos suministrada por el Subdirector de Prestaciones y en los informes presentados a éste por los funcionarios encargados de surtir los diferentes trámites a las solicitudes dentro del proceso, se evidenció el cumplimiento de la meta programada dentro de los términos de ley. Se realizó muestreo y se analizaron en ORFEOlos siguientes trámites: 20122200296212,  20122200318342, 20122200241402, 20122200201942</t>
  </si>
  <si>
    <t>JOSE LUIS YANCES</t>
  </si>
  <si>
    <t>Se evidencio cumplimiento en el segundo semestre de 12 liquidaciones de nomina las cuales incluyeron 311 novedades.</t>
  </si>
  <si>
    <t>Durante el segundo semestre de 2012 se dio cumplimiento a los productos programados asi :1) Mediante Circular 20122100001174 del 01 de agosto, se solicitó a evaluadores y evaluados la EDL correspondiente al I Semestre de 2012.
2) Durante el II Semestre, se recibieron treinta y tres (33)  EDL correspondientes al I Semestre de 2012, las cuales fueron revisadas en su totalidad y archivadas en las Historias Laborales.
3) Se elaboraron los estudios previos para adelantar el proceso de contratación ajuste y adopción del Sistema Propio de Evaluación de Desempeño Laboral. Durante el año 2013 serán presentados ante el Comité de Contratación para aprobación del proceso de contratación que se debe adelantar.
Adicionalmente  fue presentado el informe consolidado de la calificacion anual de servicios 2011-2012 correspondiente al primer semestre.</t>
  </si>
  <si>
    <t>Durante el semestre se expidieron  oportunamente las 79 Certificaciones solicitadas, así:
- Certificaciones Laborales: 57
- Certificaciones Funciones: 13
- Certificaciones Bonos 9 
EVIDENCIAS EN HISTORIAS LABORALES Y EN LA SERIE 210-5203 PLAN DE ACCIÓN.</t>
  </si>
  <si>
    <t>Durante el II semestre de 2012, se liquidaron 12 nóminas de las 12 requeridas, esto es,  dos nóminas quincenales por cada mes  de julio a noviembre y la nómina del mes de diciembre y la prima de navidad. El Nivel de Eficiencia en la Liquidación de la Nómina fue del 100%.</t>
  </si>
  <si>
    <t>Se evidencio el informe consolidado de evaluación de los eventos de capacitación e impacto de las mismas; de las 98 encuestas realizadas se observo que 92  son aplicadas por los funcionarios en sus puestos de trabajo.  Evidencias en la serie documental 2107101 Plan de Capacitación.</t>
  </si>
  <si>
    <t>(No. De Actividades de Inducción General y Específica realizadas y evaluadas/No. De Actividades de Inducción General y Específica a realizar)*100</t>
  </si>
  <si>
    <t xml:space="preserve">Se evidenció mediante reporte de SIIF la ejecución del PAC del segundo semestre </t>
  </si>
  <si>
    <t>Durante el II semestre de 2012 las dependencias presentaron los informes asi: tesoreria presento 8 informes de 8 programados, contabilidad presento 45 informes de 46 programados y presupuesto presento 2 informes de acuerdos al presupuesto y quedo pendiente de presentar 6 informes de ejecucion presupuestal</t>
  </si>
  <si>
    <t>Se realizó una verificación sistemática aleatoria de la 71 entidades y se constató los cobros de las siguientes entidades: Empresa de Acueducto y Alcantarillado de Bogotá, Los municipios de Atlantico,Pueblo Viejo,Flandes Tolima, La Gobernación de Caldas, Prosocial, Ministerio del Medio Ambiente, Universidad Tecnológica del Chocó</t>
  </si>
  <si>
    <t>Se a verificado que se han solicitado los conceptos como consta en los memorandos 20122200355442/ 2013300001483 y 20134050000313 de la cuál el resulto de avance es nulo, por cuanto a no se tiene claridad con respecto a este tema.</t>
  </si>
  <si>
    <t xml:space="preserve">Se evidencia durante el segundo semestre de 2012 que se recibieron 74 demandas correspondientes FPS FNC las cuales estan en ejecución por los abogados externos.  </t>
  </si>
  <si>
    <t>Se evidenció que durante el segundo semestre de 2012 se avocó conocimiento a dos (2) expedientes que corresponden a: Departamento del Atlantico Proc. No. 2012-0020; Municipio de Fresno Proc. No. 2012-0021 .</t>
  </si>
  <si>
    <t>Se evidencia 327 carpetas entregadas en el segundo semestre, comprendidas desde el prestamo 5614 de 9 de julio hasta 5941 de 17 de diciembre de 2012.</t>
  </si>
  <si>
    <t>Durante el II semestre de 2012 se presentaron según formato de soportes 878 soportes tecnicos a los diferentes procesos.</t>
  </si>
  <si>
    <t>Durante el II semestre de 2012 el proceso realizo 70 publicaciones a la intranet y web del FPS según solicitudes al correo publicaciones @fondo.</t>
  </si>
  <si>
    <t>CATALINA ARIAS</t>
  </si>
  <si>
    <t>se evidencia que el informe de desempeño se presentó oportunamente  el informe que reposa en la  carpetaTRD  120,53,09</t>
  </si>
  <si>
    <t xml:space="preserve">Durante el II semestre de 2012 se realizó el seguimiento a los siguientes planes institucionales:                                                                                                                                                                                                 1) Plan de Desarrollo Administrativo II trimestre 2012, enviado a  GCI  el día 10 de Julio de 2012,  2) Plan de Desarrollo Administrativo III trimestre, enviado  a GCI  el día 05 de octubre de 2012. 3) Plan de Acción I semestre 2012,  enviado a  GCI  el día 06 de Agosto de 2012.  4) Plan de fortalecimiento del  SIG  periodo Mayo - Junio 5) Plan de fortalecimiento del  SIG  periodo Julio - Agosto 6)  Plan de fortalecimiento del  SIG  periodo  Septiembre - Octubre. </t>
  </si>
  <si>
    <t xml:space="preserve">Durante el segundo semestre de 2012 se dio cumplimiento a los siguientes productos asi:                                                                 1.) Se elaboró el documento de vigencias futuras de Servicios de Salud y se envió al Ministerio de Hacienda y Crédito Público mediante oficio de Radicado No. OPS -20121200148831 del día 27 de agosto de 2012.                                                                           2.) Se elaboró el documento de vigencias futuras de Servicios Personales Indirectos Misionales y se envió al Ministerio de Hacienda y Crédito Público  mediante oficio de Radicado No. OPS -20121200125481 del día 19 de julio de 2012.                                                                                                                                                3.) Se elaboró el documento de vigencias futuras de Bienes y Servicios y se envió al Ministerio de Protección Social mediante oficio de Radicado No. OPS -20121200155121 del día 10 de septiembre de 2012.                                                                            4.) Se elaboró el documento de vigencias futuras de Archivo y se envió al Ministerio de Hacienda y Crédito Público mediante oficio de Radicado No. OPS -20121200171621 del día 5 de octubre de 2012.      </t>
  </si>
  <si>
    <t xml:space="preserve">Durante el segundo semestre de 2012, se presentaron los siguientes informes extemporaneamente asi:                                                    1. Informe de desempeño del I semestre 2012 presentado el 14 de Agosto de 2012 ,                                                                                   2) SePresentó a la Dirección General de la Entidad el informe de  de Quejas y Reclamos y Percepción de  Satisfacción del Usuario del II trimestre 2012 mediante memorando 201222000041013 de 17 de Julio de 2012.                                                                                                                                      3) se Presentó a la Dirección General de la Entidad el informe de  de Quejas y Reclamos y Percepción de  Satisfacción del Usuario del  tercer trimestre 2012 mediante memorando 20122200063803 de 29 Octubre de 2012.       </t>
  </si>
  <si>
    <t>El proceso no presento reporte de los indicadores para el segundo semestre de 2012</t>
  </si>
  <si>
    <t>Durante el segundo semestre de 2012 se realizó el inventario físico de los bienes de la entidad el cual coincide  con el  inventario registrado en ell módulo de inventarios  del programa SAFIX.</t>
  </si>
  <si>
    <t>El proceso no presento gestion para la evaluacion de proveedores</t>
  </si>
  <si>
    <t>Durante el segundo semestre de 2012 se realizaron 120 requerimientos de morosos al SGSSS de un total de 730 morosos registrados en la base de datos.</t>
  </si>
  <si>
    <t>Durante el II semestre de la vigencia 2012 se tramitaron 5 conceptos juridicos.</t>
  </si>
  <si>
    <t>Durante el segundo semestre de 2012 se notificaron en le periodo a reportar 877 resoluciones en terminos de ley. Las evidencias se encuentran en las unidades documentales 200-8501 Resoluciones Institucionales.</t>
  </si>
  <si>
    <r>
      <t>Se evidencia que en el II  Segundo semestre del 2012 se recibieron y se tramitaron 4271 Planillas integradas liquidacion de aportes PILA a si: Julio 479, Agosto 541, Septiembre 654, Octubre 792, Noviembre 933 y Diciembre 872.</t>
    </r>
    <r>
      <rPr>
        <b/>
        <sz val="11"/>
        <rFont val="Bookman Old Style"/>
        <family val="1"/>
      </rPr>
      <t xml:space="preserve">                        </t>
    </r>
  </si>
  <si>
    <r>
      <t xml:space="preserve">Durante el II semestre de 2012,  se pudo evidenciar  que se registraron en las nóminas de pensionados que se tramitan, un total de 5.381 novedades por diferentes conceptos, 5.352 de FCN, 26 de San Juan de Dios y 3 de Prosocial, del total de novedades recibidas. </t>
    </r>
    <r>
      <rPr>
        <b/>
        <sz val="11"/>
        <rFont val="Bookman Old Style"/>
        <family val="1"/>
      </rPr>
      <t xml:space="preserve"> </t>
    </r>
  </si>
  <si>
    <r>
      <t xml:space="preserve">Se evidencia que el proceso GTH viene desarrollando las 9 actividades planeadas para adelantar la Inducción General, así 1) Elaboración y envío del mensaje de bienvenida, 2) Entrega de Cartilla de Inducción,  3) inducción General mediante diapositivas, 4)Recorrido por las instalaciones  (funcionarios Bogotá) 5) Presentación del nuevo funcionario al personal de la Entidad, (funcionarios Bogotá) 6) Aplicación de Encuesta Evaluación de la Inducción General, 7) Asignación el código de ingreso y salida para los funcionarios nuevos de la ciudad de Bogotá 8) Elaboración y entrega de un  memorando solicitando al jefe del nuevo funcionario, la  inducción específica, 9) Aplicación de la encuesta evaluación de la Inducción Específica. SERIE 20107101- INDUCCIÓN Y RE INDUCCIÓN. </t>
    </r>
    <r>
      <rPr>
        <b/>
        <sz val="11"/>
        <color indexed="8"/>
        <rFont val="Bookman Old Style"/>
        <family val="1"/>
      </rPr>
      <t xml:space="preserve"> </t>
    </r>
  </si>
  <si>
    <t>Durante el segundo semeste de 2012, se adquirió 125 compras de :   125 entradas de almacén por adquisición de bienes y servicios – comprobantes de ingreso 4700 de julio 9  hasta 4813 de dic 24 de 2012- SAFIX. y 6 por : contratación  de la vigilancia de la entidad, Contrato para el desarrollo de actividades de salud ocupacional, adquisicion de polizas de seguros para asegurar los bienes de la entidad, adquisicion de carnets para los funcionarios de la entidad, contrato de adecuacion oficina atención al usuario y  mantenimientos de las oficinas de la entidad  ciudad de Bogota</t>
  </si>
  <si>
    <t>En el segundo semeste de 2012, se adquirió 125 compras de :   125 entradas de almacén por adquisición de bienes y servicios – comprobantes de ingreso 4700 de julio 9  hasta 4813 de dic 24 de 2012- SAFIX. y 6 por : contratación  de la vigilancia de la entidad, Contrato para el desarrollo de actividades de salud ocupacional, adquisicion de polizas de seguros para asegurar los bienes de la entidad, adquisicion de carnets para los funcionarios de la entidad, contrato de adecuacion oficina atención al usuario y  mantenimientos de las oficinas de la entidad  ciudad de Bogota</t>
  </si>
  <si>
    <t>Existe la tramitación de solicitudes de 40 cuentas por pagar así como los conceptos que se han pedido concepto al Ministerio de Hacienda y Crédito Público y a la Oficina Jurídica como consta en los Memorandos 20134050000313 el 2013300001483 y 20122200355442.</t>
  </si>
  <si>
    <t xml:space="preserve">En la verificación se pudo verificar que se gestionaron las acciones de Cobros de Deudores en mora por arrendamientos de 3 deudores como son El señor Miguel Hernández contrato 031/07 el Señor Hernan Gomez Osorio con los contratos 074/07 y 065/08 y por concepto de Compraventa el Señor Rafael Salinas Cv 001/00 y la Señora Mariela Suarez según contarto 013-0057-000 del 21-01-08. </t>
  </si>
  <si>
    <t>Se evidenció que en el segundo semestre se realizarón 10 recobros al Fosyga según consta en las cuentas de cobros No.6946/12, 6947/12, 6948/12, 6949/12, 6950/12, 6951/12, 6952/12, 7026/12, 7027/12 y el 7028/12  ASI:  6 PENDIENTES DEL PRIMER SEMESTRE Y LOS 4 DEL SEGUNDO.</t>
  </si>
  <si>
    <t>Durante el II semestre de la vigencia 2012 se radicaron y se contestaron  10  derechos de petición, 7 acciones de tutela y no se presentaron Acción Populares  durante el periodo  Objeto de reporte.</t>
  </si>
  <si>
    <t>Se evidenció que durante el segundo semestre de 2012 se avocó conocimiento a dos (2) expedientes que corresponden a: Departamento del Atlantico Proc. No. 2012-0020; Municipio de Fresno Proc. No. 2012-0021.</t>
  </si>
  <si>
    <t>Durante el segundo semestre se realizaron  capacitaciones a las distitas personas encargadas de los archivos de gestión del FPS FCN. El 10 de agosto al GIT de Contabilidad, 18 de Septiembre Secretaria General, 26 de Septiembre Grupo de Talento Humano, 12 de octubre Grupo de Trabajo de tesoreria , 17 de Octubre Subdirección de Presataciones Sociales. 30 de  Octubre,  Grupo Interno de Trabajo Afiliaciones  y Compensaciones, 14 de Noviembre GIT de control Interno, 27 de Noviembre Oficina Juridica.</t>
  </si>
  <si>
    <t xml:space="preserve">Durante el II semestre de 2012 se realizó la verificación de la entrega de  29513 radicados de entrada distribuidos mediante las planillas de reparto de correspondencia. </t>
  </si>
  <si>
    <t>Se realizó el informe de supervisión de contrato suscrito con la firma ETB, correspondiente a canal dedicado.</t>
  </si>
  <si>
    <t>Se verifico la realizacion de las 44 auditorias de evaluacion independiente y las 11 auditorias a planes institucionales,  no se realizo ninguna  auditoria de calidad en el año.</t>
  </si>
  <si>
    <t>Se verificaron en el plan operativo la realizacion de 44 auditorias de seguimiento y evaluacion independiente,   de las cuales  27 auditorias se realizaron dentro de las fechas establecidas.</t>
  </si>
  <si>
    <t>No se presentaron en tiempo los informes  de Auditoria a presupuesto y Auditoria seguimiento en cajas menores.</t>
  </si>
  <si>
    <t>No se pudo evidenciar el informe de supervisión del contrato suscrito con ETB para el canal dedicado.</t>
  </si>
  <si>
    <t>Los indicadores se alcanzaron al 100% al presentar con oportunidad los siguientes informes y reportes, informe ejecutivo de revision por la dirección (15-nov-2012), Informe de desempeño semestral (17-ago-2012), PDA (10-JUL-2012),Plan de mejoramiento (12-jul-2012), Plan de fortalecimiento del SIG(13-jul-2012), Plan de accion(16-jul-2012), plan de manejo de riesgos(16-jul-2012), Plan indicativo(16-jul-2012), Indicadores por procesos y estrategicos(16-jul-2012), Informe de avance de indicadores(31-jul-2012), Informe de avance plan de mejoramiento institucional(18-jul-2012), Informe plan de manejo de riesgos(23-jul-2012)</t>
  </si>
  <si>
    <t>Durante el II semestre de 2012 se realizó mantenimiento a 96 equipos de computo de 130 que se habian progrmado; quedo pendiente de realizar el mantenimiento de los portatiles y de los servidores.</t>
  </si>
  <si>
    <t>Durante el segundo semestre de 2012 el proceso presento los siguientes reportes e informes asi: PDA (11/07/2012, 05/10/2012). PMI (18/07/2012, 08/10/2012). SIG (16/07/2012, 12/09/2012, 14/11/2012), PLAN DE ACCION (08/08/2012), PMR (24/07/2012, 09/10/2012), INDICADORES POR PROCESO Y ESTRATEGICOS (31/07/2012), INFORME DE REVISION POR LA DIRECCION (15/11/2012), INFORME DE DESEMPEÑO (17/08/2012), PLAN INDICATIVO (17/07/2012)</t>
  </si>
  <si>
    <t>Durante el segundo semestre de 2012 se detectaron un total de 86 hallazgos de los cuales se documentaron 52, los demas estan a la espera de documentar.</t>
  </si>
  <si>
    <t>En la mecánica utilizida por tesorería, se pudo constatar que los porcentajes son reales, evidenciados en el Portafolio de Inversiones y los saldos bancarios</t>
  </si>
  <si>
    <t>Una vez revisada la presentación de  el Balance con corte a 31 de Diciembre del 2012; persisten cuentas contables que no han sido objeto de su depuracion al 100%; Entre Enero y Febrero 15 del 2013 se efectuaron depuraciones del 6%; quedando pendiente 15% para ser depurado a 30 de Junio de 2013</t>
  </si>
  <si>
    <t>Una Vez realizada  la verificación al detalle de las cuentas por pagar constituidas a 31/12/2012 en la ejecución del Presupuesto, se constató que el 0,22% Correponde a  facturas en rezago.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</si>
</sst>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 #,##0.00_);_([$€]\ * \(#,##0.00\);_([$€]\ * &quot;-&quot;??_);_(@_)"/>
  </numFmts>
  <fonts count="76">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b/>
      <sz val="12"/>
      <name val="Arial Narrow"/>
      <family val="2"/>
    </font>
    <font>
      <b/>
      <sz val="8"/>
      <name val="Arial Narrow"/>
      <family val="2"/>
    </font>
    <font>
      <b/>
      <sz val="8"/>
      <color indexed="9"/>
      <name val="Arial Narrow"/>
      <family val="2"/>
    </font>
    <font>
      <sz val="8"/>
      <name val="Arial Narrow"/>
      <family val="2"/>
    </font>
    <font>
      <b/>
      <sz val="11"/>
      <color indexed="8"/>
      <name val="Calibri"/>
      <family val="2"/>
    </font>
    <font>
      <sz val="8"/>
      <name val="Calibri"/>
      <family val="2"/>
    </font>
    <font>
      <b/>
      <sz val="9"/>
      <name val="Arial Narrow"/>
      <family val="2"/>
    </font>
    <font>
      <sz val="20"/>
      <color indexed="10"/>
      <name val="Calibri"/>
      <family val="2"/>
    </font>
    <font>
      <b/>
      <sz val="20"/>
      <color indexed="8"/>
      <name val="Calibri"/>
      <family val="2"/>
    </font>
    <font>
      <b/>
      <sz val="20"/>
      <color indexed="10"/>
      <name val="Calibri"/>
      <family val="2"/>
    </font>
    <font>
      <b/>
      <sz val="20"/>
      <name val="Calibri"/>
      <family val="2"/>
    </font>
    <font>
      <b/>
      <sz val="18"/>
      <color indexed="10"/>
      <name val="Calibri"/>
      <family val="2"/>
    </font>
    <font>
      <sz val="11"/>
      <name val="Calibri"/>
      <family val="2"/>
    </font>
    <font>
      <b/>
      <sz val="14"/>
      <name val="Calibri"/>
      <family val="2"/>
    </font>
    <font>
      <b/>
      <sz val="9"/>
      <color indexed="8"/>
      <name val="Arial Narrow"/>
      <family val="2"/>
    </font>
    <font>
      <sz val="9"/>
      <color indexed="8"/>
      <name val="Arial Narrow"/>
      <family val="2"/>
    </font>
    <font>
      <sz val="9"/>
      <color indexed="8"/>
      <name val="Calibri"/>
      <family val="2"/>
    </font>
    <font>
      <sz val="18"/>
      <color indexed="8"/>
      <name val="Calibri"/>
      <family val="2"/>
    </font>
    <font>
      <sz val="22"/>
      <color indexed="8"/>
      <name val="Calibri"/>
      <family val="2"/>
    </font>
    <font>
      <b/>
      <sz val="14"/>
      <color indexed="8"/>
      <name val="Calibri"/>
      <family val="2"/>
    </font>
    <font>
      <sz val="9"/>
      <name val="Calibri"/>
      <family val="2"/>
    </font>
    <font>
      <sz val="14"/>
      <color indexed="8"/>
      <name val="Calibri"/>
      <family val="2"/>
    </font>
    <font>
      <sz val="12"/>
      <color indexed="8"/>
      <name val="Arial Narrow"/>
      <family val="2"/>
    </font>
    <font>
      <sz val="12"/>
      <name val="Arial Narrow"/>
      <family val="2"/>
    </font>
    <font>
      <b/>
      <sz val="7"/>
      <name val="Arial Narrow"/>
      <family val="2"/>
    </font>
    <font>
      <b/>
      <sz val="7"/>
      <color indexed="9"/>
      <name val="Arial Narrow"/>
      <family val="2"/>
    </font>
    <font>
      <sz val="11"/>
      <name val="Arial Narrow"/>
      <family val="2"/>
    </font>
    <font>
      <b/>
      <sz val="9"/>
      <color indexed="10"/>
      <name val="Arial Narrow"/>
      <family val="2"/>
    </font>
    <font>
      <sz val="11"/>
      <color indexed="10"/>
      <name val="Calibri"/>
      <family val="2"/>
    </font>
    <font>
      <sz val="8"/>
      <color indexed="10"/>
      <name val="Arial Narrow"/>
      <family val="2"/>
    </font>
    <font>
      <sz val="11"/>
      <color indexed="8"/>
      <name val="Bookman Old Style"/>
      <family val="1"/>
    </font>
    <font>
      <sz val="11"/>
      <name val="Bookman Old Style"/>
      <family val="1"/>
    </font>
    <font>
      <b/>
      <sz val="11"/>
      <name val="Bookman Old Style"/>
      <family val="1"/>
    </font>
    <font>
      <b/>
      <sz val="11"/>
      <color indexed="8"/>
      <name val="Bookman Old Styl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name val="Arial Narrow"/>
      <family val="2"/>
    </font>
    <font>
      <sz val="14"/>
      <color theme="1"/>
      <name val="Calibri"/>
      <family val="2"/>
    </font>
    <font>
      <sz val="12"/>
      <color theme="1"/>
      <name val="Arial Narrow"/>
      <family val="2"/>
    </font>
    <font>
      <b/>
      <sz val="9"/>
      <color rgb="FFFF0000"/>
      <name val="Arial Narrow"/>
      <family val="2"/>
    </font>
    <font>
      <sz val="8"/>
      <color rgb="FFFF0000"/>
      <name val="Arial Narrow"/>
      <family val="2"/>
    </font>
    <font>
      <sz val="11"/>
      <color theme="1"/>
      <name val="Bookman Old Style"/>
      <family val="1"/>
    </font>
  </fonts>
  <fills count="6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
      <patternFill patternType="solid">
        <fgColor indexed="12"/>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rgb="FF99CCFF"/>
        <bgColor indexed="64"/>
      </patternFill>
    </fill>
    <fill>
      <patternFill patternType="solid">
        <fgColor rgb="FFFFFF00"/>
        <bgColor indexed="64"/>
      </patternFill>
    </fill>
    <fill>
      <patternFill patternType="solid">
        <fgColor theme="1"/>
        <bgColor indexed="64"/>
      </patternFill>
    </fill>
    <fill>
      <patternFill patternType="solid">
        <fgColor rgb="FFFFFF99"/>
        <bgColor indexed="64"/>
      </patternFill>
    </fill>
    <fill>
      <patternFill patternType="solid">
        <fgColor rgb="FFFF0000"/>
        <bgColor indexed="64"/>
      </patternFill>
    </fill>
    <fill>
      <patternFill patternType="solid">
        <fgColor rgb="FFCC99FF"/>
        <bgColor indexed="64"/>
      </patternFill>
    </fill>
    <fill>
      <patternFill patternType="solid">
        <fgColor rgb="FFFFFFE5"/>
        <bgColor indexed="64"/>
      </patternFill>
    </fill>
    <fill>
      <patternFill patternType="solid">
        <fgColor rgb="FFFFCC00"/>
        <bgColor indexed="64"/>
      </patternFill>
    </fill>
    <fill>
      <patternFill patternType="solid">
        <fgColor rgb="FFC1E0FF"/>
        <bgColor indexed="64"/>
      </patternFill>
    </fill>
    <fill>
      <patternFill patternType="solid">
        <fgColor rgb="FF89FF89"/>
        <bgColor indexed="64"/>
      </patternFill>
    </fill>
    <fill>
      <patternFill patternType="solid">
        <fgColor rgb="FF00FF00"/>
        <bgColor indexed="64"/>
      </patternFill>
    </fill>
    <fill>
      <patternFill patternType="solid">
        <fgColor rgb="FFBDDEFF"/>
        <bgColor indexed="64"/>
      </patternFill>
    </fill>
    <fill>
      <patternFill patternType="solid">
        <fgColor rgb="FFCCFFCC"/>
        <bgColor indexed="64"/>
      </patternFill>
    </fill>
    <fill>
      <patternFill patternType="solid">
        <fgColor rgb="FFFF99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right/>
      <top style="thin"/>
      <bottom style="thin"/>
    </border>
    <border>
      <left style="double"/>
      <right style="double"/>
      <top style="double"/>
      <bottom style="thin"/>
    </border>
    <border>
      <left style="double"/>
      <right style="double"/>
      <top style="thin"/>
      <bottom style="thin"/>
    </border>
    <border>
      <left style="double"/>
      <right/>
      <top style="double"/>
      <bottom style="thin"/>
    </border>
    <border>
      <left style="double"/>
      <right/>
      <top style="thin"/>
      <bottom style="thin"/>
    </border>
    <border>
      <left style="double"/>
      <right/>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165" fontId="1" fillId="0" borderId="0" applyFon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276">
    <xf numFmtId="0" fontId="0" fillId="0" borderId="0" xfId="0" applyFont="1" applyAlignment="1">
      <alignment/>
    </xf>
    <xf numFmtId="0" fontId="7" fillId="33" borderId="10"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wrapText="1"/>
      <protection locked="0"/>
    </xf>
    <xf numFmtId="3" fontId="4" fillId="37" borderId="10" xfId="0" applyNumberFormat="1" applyFont="1" applyFill="1" applyBorder="1" applyAlignment="1" applyProtection="1">
      <alignment horizontal="center" vertical="center" wrapText="1"/>
      <protection locked="0"/>
    </xf>
    <xf numFmtId="9" fontId="4" fillId="37" borderId="10" xfId="72"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0" fontId="7" fillId="38" borderId="10" xfId="0" applyFont="1" applyFill="1" applyBorder="1" applyAlignment="1" applyProtection="1">
      <alignment horizontal="center" vertical="center" wrapText="1"/>
      <protection locked="0"/>
    </xf>
    <xf numFmtId="0" fontId="3" fillId="38" borderId="10" xfId="0" applyFont="1" applyFill="1" applyBorder="1" applyAlignment="1" applyProtection="1">
      <alignment horizontal="center" vertical="center" wrapText="1"/>
      <protection/>
    </xf>
    <xf numFmtId="0" fontId="5" fillId="37" borderId="10" xfId="0" applyFont="1" applyFill="1" applyBorder="1" applyAlignment="1" applyProtection="1">
      <alignment horizontal="center" vertical="center" wrapText="1"/>
      <protection locked="0"/>
    </xf>
    <xf numFmtId="9" fontId="5" fillId="37" borderId="10" xfId="72" applyFont="1" applyFill="1" applyBorder="1" applyAlignment="1" applyProtection="1">
      <alignment horizontal="center" vertical="center" wrapText="1"/>
      <protection locked="0"/>
    </xf>
    <xf numFmtId="0" fontId="9" fillId="39" borderId="11" xfId="52" applyFont="1" applyFill="1" applyBorder="1" applyAlignment="1">
      <alignment vertical="center"/>
      <protection/>
    </xf>
    <xf numFmtId="0" fontId="3" fillId="40" borderId="10" xfId="0" applyFont="1" applyFill="1" applyBorder="1" applyAlignment="1">
      <alignment horizontal="center" vertical="center" wrapText="1"/>
    </xf>
    <xf numFmtId="0" fontId="3" fillId="40" borderId="10" xfId="0" applyFont="1" applyFill="1" applyBorder="1" applyAlignment="1" applyProtection="1">
      <alignment horizontal="center" vertical="center" wrapText="1"/>
      <protection/>
    </xf>
    <xf numFmtId="0" fontId="3" fillId="41" borderId="10" xfId="0" applyFont="1" applyFill="1" applyBorder="1" applyAlignment="1">
      <alignment horizontal="center" vertical="center" wrapText="1"/>
    </xf>
    <xf numFmtId="0" fontId="3" fillId="42" borderId="10" xfId="0" applyFont="1" applyFill="1" applyBorder="1" applyAlignment="1">
      <alignment horizontal="center" vertical="center" wrapText="1"/>
    </xf>
    <xf numFmtId="0" fontId="3" fillId="43" borderId="10" xfId="0" applyFont="1" applyFill="1" applyBorder="1" applyAlignment="1" applyProtection="1">
      <alignment horizontal="center" vertical="center" wrapText="1"/>
      <protection/>
    </xf>
    <xf numFmtId="0" fontId="3" fillId="44" borderId="10" xfId="0" applyFont="1" applyFill="1" applyBorder="1" applyAlignment="1" applyProtection="1">
      <alignment horizontal="center" vertical="center" wrapText="1"/>
      <protection/>
    </xf>
    <xf numFmtId="0" fontId="3" fillId="45" borderId="10" xfId="0" applyFont="1" applyFill="1" applyBorder="1" applyAlignment="1" applyProtection="1">
      <alignment horizontal="center" vertical="center" wrapText="1"/>
      <protection/>
    </xf>
    <xf numFmtId="0" fontId="3" fillId="41" borderId="10"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0" fontId="3" fillId="46" borderId="10" xfId="0" applyFont="1" applyFill="1" applyBorder="1" applyAlignment="1" applyProtection="1">
      <alignment horizontal="center" vertical="center" wrapText="1"/>
      <protection/>
    </xf>
    <xf numFmtId="0" fontId="3" fillId="47" borderId="10" xfId="0"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wrapText="1"/>
      <protection/>
    </xf>
    <xf numFmtId="0" fontId="3" fillId="49" borderId="10" xfId="0" applyFont="1" applyFill="1" applyBorder="1" applyAlignment="1" applyProtection="1">
      <alignment horizontal="center" vertical="center" wrapText="1"/>
      <protection/>
    </xf>
    <xf numFmtId="9" fontId="3" fillId="40" borderId="10" xfId="72" applyFont="1" applyFill="1" applyBorder="1" applyAlignment="1" applyProtection="1">
      <alignment horizontal="center" vertical="center" wrapText="1"/>
      <protection/>
    </xf>
    <xf numFmtId="9" fontId="3" fillId="38" borderId="10" xfId="72" applyFont="1" applyFill="1" applyBorder="1" applyAlignment="1" applyProtection="1">
      <alignment horizontal="center" vertical="center" wrapText="1"/>
      <protection/>
    </xf>
    <xf numFmtId="9" fontId="3" fillId="43" borderId="10" xfId="72" applyFont="1" applyFill="1" applyBorder="1" applyAlignment="1" applyProtection="1">
      <alignment horizontal="center" vertical="center" wrapText="1"/>
      <protection/>
    </xf>
    <xf numFmtId="9" fontId="3" fillId="44" borderId="10" xfId="72" applyFont="1" applyFill="1" applyBorder="1" applyAlignment="1" applyProtection="1">
      <alignment horizontal="center" vertical="center" wrapText="1"/>
      <protection/>
    </xf>
    <xf numFmtId="9" fontId="3" fillId="45" borderId="10" xfId="72" applyFont="1" applyFill="1" applyBorder="1" applyAlignment="1" applyProtection="1">
      <alignment horizontal="center" vertical="center" wrapText="1"/>
      <protection/>
    </xf>
    <xf numFmtId="9" fontId="3" fillId="41" borderId="10" xfId="72" applyFont="1" applyFill="1" applyBorder="1" applyAlignment="1" applyProtection="1">
      <alignment horizontal="center" vertical="center" wrapText="1"/>
      <protection/>
    </xf>
    <xf numFmtId="9" fontId="3" fillId="37" borderId="10" xfId="72" applyFont="1" applyFill="1" applyBorder="1" applyAlignment="1" applyProtection="1">
      <alignment horizontal="center" vertical="center" wrapText="1"/>
      <protection/>
    </xf>
    <xf numFmtId="9" fontId="3" fillId="46" borderId="10" xfId="72" applyFont="1" applyFill="1" applyBorder="1" applyAlignment="1" applyProtection="1">
      <alignment horizontal="center" vertical="center" wrapText="1"/>
      <protection/>
    </xf>
    <xf numFmtId="9" fontId="3" fillId="47" borderId="10" xfId="72" applyFont="1" applyFill="1" applyBorder="1" applyAlignment="1" applyProtection="1">
      <alignment horizontal="center" vertical="center" wrapText="1"/>
      <protection/>
    </xf>
    <xf numFmtId="9" fontId="3" fillId="48" borderId="10" xfId="72" applyFont="1" applyFill="1" applyBorder="1" applyAlignment="1" applyProtection="1">
      <alignment horizontal="center" vertical="center" wrapText="1"/>
      <protection/>
    </xf>
    <xf numFmtId="9" fontId="3" fillId="42" borderId="10" xfId="72" applyFont="1" applyFill="1" applyBorder="1" applyAlignment="1" applyProtection="1">
      <alignment horizontal="center" vertical="center" wrapText="1"/>
      <protection/>
    </xf>
    <xf numFmtId="9" fontId="3" fillId="49" borderId="10" xfId="72" applyFont="1" applyFill="1" applyBorder="1" applyAlignment="1" applyProtection="1">
      <alignment horizontal="center" vertical="center" wrapText="1"/>
      <protection/>
    </xf>
    <xf numFmtId="164" fontId="3" fillId="46" borderId="10" xfId="72" applyNumberFormat="1" applyFont="1" applyFill="1" applyBorder="1" applyAlignment="1" applyProtection="1">
      <alignment horizontal="center" vertical="center" wrapText="1"/>
      <protection/>
    </xf>
    <xf numFmtId="0" fontId="10" fillId="0" borderId="0" xfId="0" applyFont="1" applyAlignment="1">
      <alignment/>
    </xf>
    <xf numFmtId="0" fontId="7" fillId="50" borderId="10" xfId="52" applyFont="1" applyFill="1" applyBorder="1" applyAlignment="1">
      <alignment horizontal="center" vertical="center"/>
      <protection/>
    </xf>
    <xf numFmtId="9" fontId="12" fillId="44" borderId="10" xfId="0" applyNumberFormat="1" applyFont="1" applyFill="1" applyBorder="1" applyAlignment="1">
      <alignment horizontal="center" vertical="center" wrapText="1"/>
    </xf>
    <xf numFmtId="0" fontId="13" fillId="50" borderId="0" xfId="0" applyFont="1" applyFill="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1" fontId="3" fillId="41" borderId="10" xfId="72" applyNumberFormat="1" applyFont="1" applyFill="1" applyBorder="1" applyAlignment="1" applyProtection="1">
      <alignment horizontal="center" vertical="center" wrapText="1"/>
      <protection/>
    </xf>
    <xf numFmtId="0" fontId="3" fillId="38" borderId="10" xfId="0" applyFont="1" applyFill="1" applyBorder="1" applyAlignment="1">
      <alignment horizontal="center" vertical="center" wrapText="1"/>
    </xf>
    <xf numFmtId="0" fontId="23" fillId="0" borderId="0" xfId="0" applyFont="1" applyAlignment="1">
      <alignment/>
    </xf>
    <xf numFmtId="0" fontId="24" fillId="0" borderId="0" xfId="0" applyFont="1" applyAlignment="1">
      <alignment/>
    </xf>
    <xf numFmtId="0" fontId="25" fillId="0" borderId="0" xfId="0" applyFont="1" applyAlignment="1">
      <alignment/>
    </xf>
    <xf numFmtId="10" fontId="3" fillId="46" borderId="10" xfId="72" applyNumberFormat="1" applyFont="1" applyFill="1" applyBorder="1" applyAlignment="1" applyProtection="1">
      <alignment horizontal="center" vertical="center" wrapText="1"/>
      <protection/>
    </xf>
    <xf numFmtId="0" fontId="3" fillId="41" borderId="12" xfId="0" applyFont="1" applyFill="1" applyBorder="1" applyAlignment="1" applyProtection="1">
      <alignment horizontal="center" vertical="center" wrapText="1"/>
      <protection/>
    </xf>
    <xf numFmtId="9" fontId="3" fillId="41" borderId="12" xfId="72" applyFont="1" applyFill="1" applyBorder="1" applyAlignment="1" applyProtection="1">
      <alignment horizontal="center" vertical="center" wrapText="1"/>
      <protection/>
    </xf>
    <xf numFmtId="0" fontId="3" fillId="41" borderId="13" xfId="0" applyFont="1" applyFill="1" applyBorder="1" applyAlignment="1" applyProtection="1">
      <alignment horizontal="center" vertical="center" wrapText="1"/>
      <protection/>
    </xf>
    <xf numFmtId="0" fontId="3" fillId="41" borderId="13" xfId="0" applyFont="1" applyFill="1" applyBorder="1" applyAlignment="1">
      <alignment horizontal="center" vertical="center" wrapText="1"/>
    </xf>
    <xf numFmtId="9" fontId="3" fillId="41" borderId="13" xfId="72" applyFont="1" applyFill="1" applyBorder="1" applyAlignment="1" applyProtection="1">
      <alignment horizontal="center" vertical="center" wrapText="1"/>
      <protection/>
    </xf>
    <xf numFmtId="0" fontId="3" fillId="37" borderId="10" xfId="0" applyFont="1" applyFill="1" applyBorder="1" applyAlignment="1">
      <alignment horizontal="center" vertical="center" wrapText="1"/>
    </xf>
    <xf numFmtId="0" fontId="12" fillId="40" borderId="10" xfId="0" applyFont="1" applyFill="1" applyBorder="1" applyAlignment="1">
      <alignment horizontal="center" vertical="center" wrapText="1"/>
    </xf>
    <xf numFmtId="0" fontId="3" fillId="40" borderId="10" xfId="0" applyFont="1" applyFill="1" applyBorder="1" applyAlignment="1">
      <alignment horizontal="center" vertical="center"/>
    </xf>
    <xf numFmtId="9" fontId="3" fillId="40" borderId="10" xfId="0" applyNumberFormat="1" applyFont="1" applyFill="1" applyBorder="1" applyAlignment="1">
      <alignment horizontal="center" vertical="center" wrapText="1"/>
    </xf>
    <xf numFmtId="0" fontId="22" fillId="48" borderId="10" xfId="0" applyFont="1" applyFill="1" applyBorder="1" applyAlignment="1">
      <alignment horizontal="center" vertical="center"/>
    </xf>
    <xf numFmtId="0" fontId="3" fillId="51" borderId="14" xfId="0" applyFont="1" applyFill="1" applyBorder="1" applyAlignment="1" applyProtection="1">
      <alignment horizontal="center" vertical="center"/>
      <protection locked="0"/>
    </xf>
    <xf numFmtId="0" fontId="12" fillId="38" borderId="10" xfId="0" applyFont="1" applyFill="1" applyBorder="1" applyAlignment="1">
      <alignment horizontal="center" vertical="center" wrapText="1"/>
    </xf>
    <xf numFmtId="0" fontId="3" fillId="38" borderId="10" xfId="0" applyFont="1" applyFill="1" applyBorder="1" applyAlignment="1">
      <alignment horizontal="center" vertical="center"/>
    </xf>
    <xf numFmtId="9" fontId="3" fillId="38" borderId="10" xfId="0" applyNumberFormat="1" applyFont="1" applyFill="1" applyBorder="1" applyAlignment="1">
      <alignment horizontal="center" vertical="center" wrapText="1"/>
    </xf>
    <xf numFmtId="0" fontId="22" fillId="43" borderId="10" xfId="0" applyFont="1" applyFill="1" applyBorder="1" applyAlignment="1">
      <alignment horizontal="center" vertical="center"/>
    </xf>
    <xf numFmtId="9" fontId="3" fillId="38" borderId="10" xfId="0" applyNumberFormat="1" applyFont="1" applyFill="1" applyBorder="1" applyAlignment="1">
      <alignment horizontal="center" vertical="center"/>
    </xf>
    <xf numFmtId="0" fontId="3" fillId="43" borderId="10" xfId="0" applyFont="1" applyFill="1" applyBorder="1" applyAlignment="1">
      <alignment horizontal="center" vertical="center" wrapText="1"/>
    </xf>
    <xf numFmtId="0" fontId="12" fillId="43" borderId="10" xfId="0" applyFont="1" applyFill="1" applyBorder="1" applyAlignment="1">
      <alignment horizontal="center" vertical="center" wrapText="1"/>
    </xf>
    <xf numFmtId="0" fontId="12" fillId="43" borderId="10" xfId="69" applyFont="1" applyFill="1" applyBorder="1" applyAlignment="1" applyProtection="1">
      <alignment horizontal="center" vertical="center" wrapText="1"/>
      <protection locked="0"/>
    </xf>
    <xf numFmtId="0" fontId="3" fillId="43" borderId="10" xfId="69" applyFont="1" applyFill="1" applyBorder="1" applyAlignment="1" applyProtection="1">
      <alignment horizontal="center" vertical="center" wrapText="1"/>
      <protection locked="0"/>
    </xf>
    <xf numFmtId="0" fontId="3" fillId="43" borderId="13" xfId="0" applyFont="1" applyFill="1" applyBorder="1" applyAlignment="1">
      <alignment horizontal="center" vertical="center" wrapText="1"/>
    </xf>
    <xf numFmtId="9" fontId="3" fillId="43" borderId="10" xfId="0" applyNumberFormat="1" applyFont="1" applyFill="1" applyBorder="1" applyAlignment="1">
      <alignment horizontal="center" vertical="center" wrapText="1"/>
    </xf>
    <xf numFmtId="0" fontId="12" fillId="43" borderId="13" xfId="0" applyFont="1" applyFill="1" applyBorder="1" applyAlignment="1">
      <alignment horizontal="center" vertical="center" wrapText="1"/>
    </xf>
    <xf numFmtId="0" fontId="20" fillId="43" borderId="10" xfId="68" applyFont="1" applyFill="1" applyBorder="1" applyAlignment="1" applyProtection="1">
      <alignment horizontal="center" vertical="center" wrapText="1"/>
      <protection locked="0"/>
    </xf>
    <xf numFmtId="0" fontId="3" fillId="44" borderId="10" xfId="0" applyFont="1" applyFill="1" applyBorder="1" applyAlignment="1">
      <alignment horizontal="center" vertical="center" wrapText="1"/>
    </xf>
    <xf numFmtId="0" fontId="12" fillId="44" borderId="10" xfId="0" applyFont="1" applyFill="1" applyBorder="1" applyAlignment="1">
      <alignment horizontal="center" vertical="center" wrapText="1"/>
    </xf>
    <xf numFmtId="0" fontId="3" fillId="44" borderId="10" xfId="69" applyFont="1" applyFill="1" applyBorder="1" applyAlignment="1" applyProtection="1">
      <alignment horizontal="center" vertical="center" wrapText="1"/>
      <protection locked="0"/>
    </xf>
    <xf numFmtId="9" fontId="3" fillId="44" borderId="10" xfId="0" applyNumberFormat="1" applyFont="1" applyFill="1" applyBorder="1" applyAlignment="1">
      <alignment horizontal="center" vertical="center"/>
    </xf>
    <xf numFmtId="0" fontId="22" fillId="44" borderId="10" xfId="0" applyFont="1" applyFill="1" applyBorder="1" applyAlignment="1">
      <alignment horizontal="center" vertical="center"/>
    </xf>
    <xf numFmtId="49" fontId="3" fillId="45" borderId="10" xfId="0" applyNumberFormat="1" applyFont="1" applyFill="1" applyBorder="1" applyAlignment="1" applyProtection="1">
      <alignment horizontal="center" vertical="center" wrapText="1"/>
      <protection locked="0"/>
    </xf>
    <xf numFmtId="0" fontId="3" fillId="45" borderId="10" xfId="0" applyFont="1" applyFill="1" applyBorder="1" applyAlignment="1">
      <alignment horizontal="center" vertical="center" wrapText="1"/>
    </xf>
    <xf numFmtId="0" fontId="3" fillId="45" borderId="13" xfId="0" applyFont="1" applyFill="1" applyBorder="1" applyAlignment="1">
      <alignment horizontal="center" vertical="center" wrapText="1"/>
    </xf>
    <xf numFmtId="9" fontId="3" fillId="45" borderId="10" xfId="0" applyNumberFormat="1" applyFont="1" applyFill="1" applyBorder="1" applyAlignment="1">
      <alignment horizontal="center" vertical="center"/>
    </xf>
    <xf numFmtId="0" fontId="22" fillId="45" borderId="10" xfId="0" applyFont="1" applyFill="1" applyBorder="1" applyAlignment="1">
      <alignment horizontal="center" vertical="center"/>
    </xf>
    <xf numFmtId="49" fontId="3" fillId="45" borderId="10" xfId="0" applyNumberFormat="1" applyFont="1" applyFill="1" applyBorder="1" applyAlignment="1" applyProtection="1">
      <alignment horizontal="justify" vertical="center"/>
      <protection locked="0"/>
    </xf>
    <xf numFmtId="9" fontId="3" fillId="41" borderId="13" xfId="0" applyNumberFormat="1" applyFont="1" applyFill="1" applyBorder="1" applyAlignment="1">
      <alignment horizontal="center" vertical="center"/>
    </xf>
    <xf numFmtId="0" fontId="3" fillId="41" borderId="10" xfId="0" applyFont="1" applyFill="1" applyBorder="1" applyAlignment="1">
      <alignment horizontal="center" vertical="center"/>
    </xf>
    <xf numFmtId="9" fontId="3" fillId="41" borderId="10" xfId="0" applyNumberFormat="1" applyFont="1" applyFill="1" applyBorder="1" applyAlignment="1">
      <alignment horizontal="center" vertical="center"/>
    </xf>
    <xf numFmtId="0" fontId="22" fillId="41" borderId="10" xfId="0" applyFont="1" applyFill="1" applyBorder="1" applyAlignment="1">
      <alignment horizontal="center" vertical="center"/>
    </xf>
    <xf numFmtId="0" fontId="3" fillId="41" borderId="12" xfId="0" applyFont="1" applyFill="1" applyBorder="1" applyAlignment="1">
      <alignment horizontal="center" vertical="center" wrapText="1"/>
    </xf>
    <xf numFmtId="0" fontId="3" fillId="41" borderId="12" xfId="0" applyFont="1" applyFill="1" applyBorder="1" applyAlignment="1">
      <alignment horizontal="center" vertical="center"/>
    </xf>
    <xf numFmtId="9" fontId="3" fillId="41" borderId="12" xfId="0" applyNumberFormat="1" applyFont="1" applyFill="1" applyBorder="1" applyAlignment="1">
      <alignment horizontal="center" vertical="center"/>
    </xf>
    <xf numFmtId="49" fontId="3" fillId="37" borderId="10" xfId="0" applyNumberFormat="1" applyFont="1" applyFill="1" applyBorder="1" applyAlignment="1" applyProtection="1">
      <alignment horizontal="justify" vertical="center"/>
      <protection locked="0"/>
    </xf>
    <xf numFmtId="0" fontId="3" fillId="37" borderId="10" xfId="0" applyFont="1" applyFill="1" applyBorder="1" applyAlignment="1">
      <alignment horizontal="center" vertical="center"/>
    </xf>
    <xf numFmtId="9" fontId="3" fillId="37" borderId="10" xfId="0" applyNumberFormat="1" applyFont="1" applyFill="1" applyBorder="1" applyAlignment="1">
      <alignment horizontal="center" vertical="center"/>
    </xf>
    <xf numFmtId="0" fontId="22" fillId="49" borderId="10" xfId="0" applyFont="1" applyFill="1" applyBorder="1" applyAlignment="1">
      <alignment horizontal="center" vertical="center"/>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49" fontId="3" fillId="41" borderId="10" xfId="0" applyNumberFormat="1" applyFont="1" applyFill="1" applyBorder="1" applyAlignment="1" applyProtection="1">
      <alignment horizontal="center" vertical="center"/>
      <protection locked="0"/>
    </xf>
    <xf numFmtId="0" fontId="26" fillId="41" borderId="10" xfId="0" applyFont="1" applyFill="1" applyBorder="1" applyAlignment="1">
      <alignment horizontal="center" vertical="center"/>
    </xf>
    <xf numFmtId="0" fontId="3" fillId="46" borderId="10" xfId="0" applyFont="1" applyFill="1" applyBorder="1" applyAlignment="1">
      <alignment horizontal="center" vertical="center" wrapText="1"/>
    </xf>
    <xf numFmtId="0" fontId="3" fillId="46" borderId="10" xfId="0" applyFont="1" applyFill="1" applyBorder="1" applyAlignment="1">
      <alignment horizontal="center" vertical="center"/>
    </xf>
    <xf numFmtId="9" fontId="3" fillId="46" borderId="10" xfId="0" applyNumberFormat="1" applyFont="1" applyFill="1" applyBorder="1" applyAlignment="1">
      <alignment horizontal="center" vertical="center"/>
    </xf>
    <xf numFmtId="3" fontId="21" fillId="46" borderId="10" xfId="0" applyNumberFormat="1" applyFont="1" applyFill="1" applyBorder="1" applyAlignment="1" applyProtection="1">
      <alignment horizontal="center" vertical="center" wrapText="1"/>
      <protection/>
    </xf>
    <xf numFmtId="3" fontId="3" fillId="46" borderId="10" xfId="0" applyNumberFormat="1" applyFont="1" applyFill="1" applyBorder="1" applyAlignment="1" applyProtection="1">
      <alignment horizontal="center" vertical="center" wrapText="1"/>
      <protection/>
    </xf>
    <xf numFmtId="3" fontId="22" fillId="46" borderId="10" xfId="0" applyNumberFormat="1" applyFont="1" applyFill="1" applyBorder="1" applyAlignment="1">
      <alignment horizontal="center" vertical="center"/>
    </xf>
    <xf numFmtId="0" fontId="22" fillId="46" borderId="10" xfId="0" applyFont="1" applyFill="1" applyBorder="1" applyAlignment="1">
      <alignment horizontal="center" vertical="center"/>
    </xf>
    <xf numFmtId="0" fontId="3" fillId="47" borderId="10" xfId="0" applyFont="1" applyFill="1" applyBorder="1" applyAlignment="1">
      <alignment horizontal="center" vertical="center" wrapText="1"/>
    </xf>
    <xf numFmtId="0" fontId="12" fillId="47" borderId="10" xfId="0" applyFont="1" applyFill="1" applyBorder="1" applyAlignment="1">
      <alignment horizontal="center" vertical="center" wrapText="1"/>
    </xf>
    <xf numFmtId="0" fontId="3" fillId="47" borderId="10" xfId="0" applyFont="1" applyFill="1" applyBorder="1" applyAlignment="1">
      <alignment horizontal="center" vertical="center"/>
    </xf>
    <xf numFmtId="9" fontId="3" fillId="47" borderId="10" xfId="0" applyNumberFormat="1" applyFont="1" applyFill="1" applyBorder="1" applyAlignment="1">
      <alignment horizontal="center" vertical="center"/>
    </xf>
    <xf numFmtId="0" fontId="22" fillId="37" borderId="10" xfId="0" applyFont="1" applyFill="1" applyBorder="1" applyAlignment="1">
      <alignment horizontal="center" vertical="center"/>
    </xf>
    <xf numFmtId="0" fontId="12" fillId="41" borderId="10" xfId="0" applyFont="1" applyFill="1" applyBorder="1" applyAlignment="1">
      <alignment horizontal="center" vertical="center" wrapText="1"/>
    </xf>
    <xf numFmtId="0" fontId="3" fillId="48" borderId="10" xfId="0" applyFont="1" applyFill="1" applyBorder="1" applyAlignment="1">
      <alignment horizontal="center" vertical="center" wrapText="1"/>
    </xf>
    <xf numFmtId="0" fontId="3" fillId="48" borderId="10" xfId="0" applyFont="1" applyFill="1" applyBorder="1" applyAlignment="1">
      <alignment horizontal="center" vertical="center"/>
    </xf>
    <xf numFmtId="9" fontId="3" fillId="48" borderId="10" xfId="0" applyNumberFormat="1" applyFont="1" applyFill="1" applyBorder="1" applyAlignment="1">
      <alignment horizontal="center" vertical="center"/>
    </xf>
    <xf numFmtId="0" fontId="3" fillId="48" borderId="10" xfId="0" applyFont="1" applyFill="1" applyBorder="1" applyAlignment="1" applyProtection="1">
      <alignment horizontal="center" vertical="center"/>
      <protection locked="0"/>
    </xf>
    <xf numFmtId="0" fontId="3" fillId="42" borderId="10" xfId="0" applyFont="1" applyFill="1" applyBorder="1" applyAlignment="1">
      <alignment horizontal="center" vertical="center"/>
    </xf>
    <xf numFmtId="9" fontId="3" fillId="42" borderId="10" xfId="0" applyNumberFormat="1" applyFont="1" applyFill="1" applyBorder="1" applyAlignment="1">
      <alignment horizontal="center" vertical="center"/>
    </xf>
    <xf numFmtId="0" fontId="22" fillId="42" borderId="10" xfId="0" applyFont="1" applyFill="1" applyBorder="1" applyAlignment="1">
      <alignment horizontal="center" vertical="center"/>
    </xf>
    <xf numFmtId="0" fontId="3" fillId="49" borderId="10" xfId="0" applyFont="1" applyFill="1" applyBorder="1" applyAlignment="1">
      <alignment horizontal="center" vertical="center" wrapText="1"/>
    </xf>
    <xf numFmtId="0" fontId="12" fillId="49" borderId="10" xfId="0" applyFont="1" applyFill="1" applyBorder="1" applyAlignment="1">
      <alignment horizontal="center" vertical="center" wrapText="1"/>
    </xf>
    <xf numFmtId="0" fontId="3" fillId="49" borderId="10" xfId="0" applyFont="1" applyFill="1" applyBorder="1" applyAlignment="1">
      <alignment horizontal="center" vertical="center"/>
    </xf>
    <xf numFmtId="9" fontId="3" fillId="49" borderId="10" xfId="0" applyNumberFormat="1" applyFont="1" applyFill="1" applyBorder="1" applyAlignment="1">
      <alignment horizontal="center" vertical="center" wrapText="1"/>
    </xf>
    <xf numFmtId="9" fontId="3" fillId="49" borderId="10" xfId="0" applyNumberFormat="1" applyFont="1" applyFill="1" applyBorder="1" applyAlignment="1">
      <alignment horizontal="center" vertical="center"/>
    </xf>
    <xf numFmtId="0" fontId="3" fillId="41" borderId="13" xfId="0" applyFont="1" applyFill="1" applyBorder="1" applyAlignment="1">
      <alignment horizontal="center" vertical="center"/>
    </xf>
    <xf numFmtId="0" fontId="22" fillId="47" borderId="10" xfId="0" applyFont="1" applyFill="1" applyBorder="1" applyAlignment="1">
      <alignment horizontal="center" vertical="center"/>
    </xf>
    <xf numFmtId="0" fontId="22" fillId="47" borderId="10" xfId="0" applyNumberFormat="1" applyFont="1" applyFill="1" applyBorder="1" applyAlignment="1" applyProtection="1">
      <alignment horizontal="center" vertical="center"/>
      <protection/>
    </xf>
    <xf numFmtId="4" fontId="22" fillId="46" borderId="10" xfId="0" applyNumberFormat="1" applyFont="1" applyFill="1" applyBorder="1" applyAlignment="1">
      <alignment horizontal="center" vertical="center"/>
    </xf>
    <xf numFmtId="0" fontId="3" fillId="52" borderId="10" xfId="0" applyFont="1" applyFill="1" applyBorder="1" applyAlignment="1" applyProtection="1">
      <alignment horizontal="center" vertical="center" wrapText="1"/>
      <protection/>
    </xf>
    <xf numFmtId="0" fontId="30" fillId="38" borderId="10" xfId="0" applyFont="1" applyFill="1" applyBorder="1" applyAlignment="1" applyProtection="1">
      <alignment horizontal="center" vertical="center" wrapText="1"/>
      <protection/>
    </xf>
    <xf numFmtId="0" fontId="30" fillId="53" borderId="10" xfId="0" applyFont="1" applyFill="1" applyBorder="1" applyAlignment="1" applyProtection="1">
      <alignment horizontal="center" vertical="center" wrapText="1"/>
      <protection/>
    </xf>
    <xf numFmtId="0" fontId="30" fillId="38" borderId="15" xfId="0" applyFont="1" applyFill="1" applyBorder="1" applyAlignment="1" applyProtection="1">
      <alignment horizontal="center" vertical="center" wrapText="1"/>
      <protection/>
    </xf>
    <xf numFmtId="0" fontId="70" fillId="54" borderId="10" xfId="0" applyFont="1" applyFill="1" applyBorder="1" applyAlignment="1" applyProtection="1">
      <alignment horizontal="center" vertical="center" wrapText="1"/>
      <protection/>
    </xf>
    <xf numFmtId="9" fontId="3" fillId="37" borderId="10" xfId="0" applyNumberFormat="1" applyFont="1" applyFill="1" applyBorder="1" applyAlignment="1">
      <alignment horizontal="center" vertical="center" wrapText="1"/>
    </xf>
    <xf numFmtId="9" fontId="3" fillId="55" borderId="10" xfId="0" applyNumberFormat="1"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0" fontId="22" fillId="29" borderId="10" xfId="0" applyFont="1" applyFill="1" applyBorder="1" applyAlignment="1">
      <alignment horizontal="center" vertical="center"/>
    </xf>
    <xf numFmtId="0" fontId="30" fillId="56" borderId="15" xfId="0" applyFont="1" applyFill="1" applyBorder="1" applyAlignment="1" applyProtection="1">
      <alignment horizontal="center" vertical="center" wrapText="1"/>
      <protection/>
    </xf>
    <xf numFmtId="0" fontId="30" fillId="53" borderId="15" xfId="0" applyFont="1" applyFill="1" applyBorder="1" applyAlignment="1" applyProtection="1">
      <alignment horizontal="center" vertical="center" wrapText="1"/>
      <protection/>
    </xf>
    <xf numFmtId="0" fontId="32" fillId="43" borderId="16" xfId="0" applyFont="1" applyFill="1" applyBorder="1" applyAlignment="1" applyProtection="1">
      <alignment horizontal="center" vertical="center"/>
      <protection locked="0"/>
    </xf>
    <xf numFmtId="0" fontId="22" fillId="43" borderId="10" xfId="0" applyFont="1" applyFill="1" applyBorder="1" applyAlignment="1">
      <alignment horizontal="center" vertical="center"/>
    </xf>
    <xf numFmtId="0" fontId="29" fillId="43" borderId="17" xfId="0" applyFont="1" applyFill="1" applyBorder="1" applyAlignment="1" applyProtection="1">
      <alignment horizontal="center" vertical="center"/>
      <protection locked="0"/>
    </xf>
    <xf numFmtId="0" fontId="3" fillId="57" borderId="10" xfId="0" applyFont="1" applyFill="1" applyBorder="1" applyAlignment="1" applyProtection="1">
      <alignment horizontal="center" vertical="center" wrapText="1"/>
      <protection/>
    </xf>
    <xf numFmtId="0" fontId="22" fillId="57" borderId="10" xfId="0" applyFont="1" applyFill="1" applyBorder="1" applyAlignment="1">
      <alignment horizontal="center" vertical="center"/>
    </xf>
    <xf numFmtId="0" fontId="70" fillId="54" borderId="15" xfId="0" applyFont="1" applyFill="1" applyBorder="1" applyAlignment="1" applyProtection="1">
      <alignment horizontal="center" vertical="center" wrapText="1"/>
      <protection/>
    </xf>
    <xf numFmtId="0" fontId="0" fillId="57" borderId="0" xfId="0" applyFill="1" applyAlignment="1">
      <alignment/>
    </xf>
    <xf numFmtId="0" fontId="10" fillId="57" borderId="0" xfId="0" applyFont="1" applyFill="1" applyAlignment="1">
      <alignment/>
    </xf>
    <xf numFmtId="0" fontId="3" fillId="29" borderId="13" xfId="0" applyFont="1" applyFill="1" applyBorder="1" applyAlignment="1">
      <alignment horizontal="center" vertical="center" wrapText="1"/>
    </xf>
    <xf numFmtId="0" fontId="22" fillId="37" borderId="10" xfId="0" applyFont="1" applyFill="1" applyBorder="1" applyAlignment="1">
      <alignment horizontal="center" vertical="center"/>
    </xf>
    <xf numFmtId="0" fontId="31" fillId="35" borderId="10" xfId="0" applyFont="1" applyFill="1" applyBorder="1" applyAlignment="1" applyProtection="1">
      <alignment horizontal="center" vertical="center" wrapText="1"/>
      <protection locked="0"/>
    </xf>
    <xf numFmtId="0" fontId="0" fillId="58" borderId="10" xfId="0" applyFill="1" applyBorder="1" applyAlignment="1">
      <alignment horizontal="center" vertical="center"/>
    </xf>
    <xf numFmtId="9" fontId="3" fillId="32" borderId="10" xfId="72" applyFont="1" applyFill="1" applyBorder="1" applyAlignment="1" applyProtection="1">
      <alignment horizontal="center" vertical="center" wrapText="1"/>
      <protection/>
    </xf>
    <xf numFmtId="0" fontId="3" fillId="29" borderId="10" xfId="0" applyFont="1" applyFill="1" applyBorder="1" applyAlignment="1" applyProtection="1">
      <alignment horizontal="center" vertical="center" wrapText="1"/>
      <protection/>
    </xf>
    <xf numFmtId="0" fontId="22" fillId="59" borderId="10" xfId="0" applyNumberFormat="1" applyFont="1" applyFill="1" applyBorder="1" applyAlignment="1" applyProtection="1">
      <alignment horizontal="center" vertical="center"/>
      <protection/>
    </xf>
    <xf numFmtId="0" fontId="22" fillId="59" borderId="10" xfId="0" applyFont="1" applyFill="1" applyBorder="1" applyAlignment="1">
      <alignment horizontal="center" vertical="center"/>
    </xf>
    <xf numFmtId="0" fontId="3" fillId="59" borderId="16" xfId="0" applyFont="1" applyFill="1" applyBorder="1" applyAlignment="1" applyProtection="1">
      <alignment horizontal="center" vertical="center"/>
      <protection locked="0"/>
    </xf>
    <xf numFmtId="0" fontId="22" fillId="29" borderId="10" xfId="0" applyFont="1" applyFill="1" applyBorder="1" applyAlignment="1">
      <alignment horizontal="center" vertical="center"/>
    </xf>
    <xf numFmtId="0" fontId="29" fillId="37" borderId="15" xfId="0" applyNumberFormat="1" applyFont="1" applyFill="1" applyBorder="1" applyAlignment="1" applyProtection="1">
      <alignment horizontal="justify" vertical="center" wrapText="1"/>
      <protection locked="0"/>
    </xf>
    <xf numFmtId="0" fontId="29" fillId="46" borderId="0" xfId="0" applyFont="1" applyFill="1" applyAlignment="1">
      <alignment horizontal="justify" vertical="center" wrapText="1"/>
    </xf>
    <xf numFmtId="0" fontId="3" fillId="29" borderId="13" xfId="0" applyFont="1" applyFill="1" applyBorder="1" applyAlignment="1" applyProtection="1">
      <alignment horizontal="center" vertical="center" wrapText="1"/>
      <protection/>
    </xf>
    <xf numFmtId="9" fontId="3" fillId="29" borderId="10" xfId="72" applyFont="1" applyFill="1" applyBorder="1" applyAlignment="1" applyProtection="1">
      <alignment horizontal="center" vertical="center" wrapText="1"/>
      <protection/>
    </xf>
    <xf numFmtId="0" fontId="22" fillId="60" borderId="10" xfId="0" applyFont="1" applyFill="1" applyBorder="1" applyAlignment="1">
      <alignment horizontal="center" vertical="center"/>
    </xf>
    <xf numFmtId="0" fontId="71" fillId="61" borderId="10" xfId="0" applyFont="1" applyFill="1" applyBorder="1" applyAlignment="1">
      <alignment horizontal="center" vertical="center"/>
    </xf>
    <xf numFmtId="0" fontId="3" fillId="62" borderId="10" xfId="0" applyFont="1" applyFill="1" applyBorder="1" applyAlignment="1" applyProtection="1">
      <alignment horizontal="center" vertical="center" wrapText="1"/>
      <protection/>
    </xf>
    <xf numFmtId="0" fontId="22" fillId="63" borderId="10" xfId="0" applyFont="1" applyFill="1" applyBorder="1" applyAlignment="1">
      <alignment horizontal="center" vertical="center"/>
    </xf>
    <xf numFmtId="0" fontId="5" fillId="37" borderId="10" xfId="0" applyFont="1" applyFill="1" applyBorder="1" applyAlignment="1" applyProtection="1">
      <alignment horizontal="center" vertical="center" wrapText="1"/>
      <protection locked="0"/>
    </xf>
    <xf numFmtId="0" fontId="4" fillId="60" borderId="15" xfId="0" applyFont="1" applyFill="1" applyBorder="1" applyAlignment="1" applyProtection="1">
      <alignment horizontal="justify" vertical="center" wrapText="1"/>
      <protection locked="0"/>
    </xf>
    <xf numFmtId="0" fontId="4" fillId="63" borderId="15" xfId="0" applyFont="1" applyFill="1" applyBorder="1" applyAlignment="1" applyProtection="1">
      <alignment horizontal="justify" vertical="center" wrapText="1"/>
      <protection locked="0"/>
    </xf>
    <xf numFmtId="0" fontId="72" fillId="63" borderId="15" xfId="0" applyFont="1" applyFill="1" applyBorder="1" applyAlignment="1" applyProtection="1">
      <alignment horizontal="justify" vertical="center" wrapText="1"/>
      <protection locked="0"/>
    </xf>
    <xf numFmtId="0" fontId="29" fillId="63" borderId="15" xfId="0" applyFont="1" applyFill="1" applyBorder="1" applyAlignment="1" applyProtection="1">
      <alignment horizontal="justify" vertical="center" wrapText="1"/>
      <protection locked="0"/>
    </xf>
    <xf numFmtId="0" fontId="72" fillId="61" borderId="15" xfId="0" applyFont="1" applyFill="1" applyBorder="1" applyAlignment="1" applyProtection="1">
      <alignment horizontal="justify" vertical="center" wrapText="1"/>
      <protection locked="0"/>
    </xf>
    <xf numFmtId="49" fontId="29" fillId="43" borderId="15" xfId="0" applyNumberFormat="1" applyFont="1" applyFill="1" applyBorder="1" applyAlignment="1" applyProtection="1">
      <alignment horizontal="justify" vertical="center" wrapText="1"/>
      <protection locked="0"/>
    </xf>
    <xf numFmtId="0" fontId="29" fillId="43" borderId="15" xfId="67" applyFont="1" applyFill="1" applyBorder="1" applyAlignment="1" applyProtection="1">
      <alignment horizontal="justify" vertical="center" wrapText="1"/>
      <protection locked="0"/>
    </xf>
    <xf numFmtId="0" fontId="3" fillId="43" borderId="15" xfId="67" applyFont="1" applyFill="1" applyBorder="1" applyAlignment="1" applyProtection="1">
      <alignment horizontal="justify" vertical="center" wrapText="1"/>
      <protection locked="0"/>
    </xf>
    <xf numFmtId="0" fontId="3" fillId="44" borderId="15" xfId="67" applyFont="1" applyFill="1" applyBorder="1" applyAlignment="1" applyProtection="1">
      <alignment horizontal="justify" vertical="center"/>
      <protection locked="0"/>
    </xf>
    <xf numFmtId="0" fontId="73" fillId="45" borderId="15" xfId="67" applyFont="1" applyFill="1" applyBorder="1" applyAlignment="1" applyProtection="1">
      <alignment horizontal="center" vertical="center" wrapText="1"/>
      <protection locked="0"/>
    </xf>
    <xf numFmtId="0" fontId="29" fillId="41" borderId="15" xfId="0" applyFont="1" applyFill="1" applyBorder="1" applyAlignment="1" applyProtection="1">
      <alignment horizontal="justify" vertical="center" wrapText="1"/>
      <protection locked="0"/>
    </xf>
    <xf numFmtId="0" fontId="29" fillId="29" borderId="15" xfId="0" applyFont="1" applyFill="1" applyBorder="1" applyAlignment="1" applyProtection="1">
      <alignment horizontal="justify" vertical="center" wrapText="1"/>
      <protection locked="0"/>
    </xf>
    <xf numFmtId="0" fontId="29" fillId="55" borderId="15" xfId="0" applyFont="1" applyFill="1" applyBorder="1" applyAlignment="1" applyProtection="1">
      <alignment horizontal="justify" vertical="center" wrapText="1"/>
      <protection locked="0"/>
    </xf>
    <xf numFmtId="0" fontId="29" fillId="29" borderId="15" xfId="67" applyFont="1" applyFill="1" applyBorder="1" applyAlignment="1" applyProtection="1">
      <alignment horizontal="justify" vertical="center" wrapText="1"/>
      <protection locked="0"/>
    </xf>
    <xf numFmtId="0" fontId="29" fillId="41" borderId="15" xfId="67" applyNumberFormat="1" applyFont="1" applyFill="1" applyBorder="1" applyAlignment="1" applyProtection="1">
      <alignment horizontal="justify" vertical="center" wrapText="1"/>
      <protection locked="0"/>
    </xf>
    <xf numFmtId="0" fontId="3" fillId="41" borderId="15" xfId="67" applyFont="1" applyFill="1" applyBorder="1" applyAlignment="1" applyProtection="1">
      <alignment horizontal="justify" vertical="center" wrapText="1"/>
      <protection locked="0"/>
    </xf>
    <xf numFmtId="0" fontId="3" fillId="46" borderId="15" xfId="67" applyFont="1" applyFill="1" applyBorder="1" applyAlignment="1" applyProtection="1">
      <alignment horizontal="justify" vertical="center" wrapText="1"/>
      <protection locked="0"/>
    </xf>
    <xf numFmtId="0" fontId="3" fillId="46" borderId="15" xfId="0" applyFont="1" applyFill="1" applyBorder="1" applyAlignment="1" applyProtection="1">
      <alignment horizontal="justify" vertical="center" wrapText="1"/>
      <protection locked="0"/>
    </xf>
    <xf numFmtId="0" fontId="3" fillId="46" borderId="15" xfId="67" applyFont="1" applyFill="1" applyBorder="1" applyAlignment="1" applyProtection="1">
      <alignment horizontal="justify" vertical="center"/>
      <protection locked="0"/>
    </xf>
    <xf numFmtId="0" fontId="29" fillId="47" borderId="15" xfId="0" applyNumberFormat="1" applyFont="1" applyFill="1" applyBorder="1" applyAlignment="1" applyProtection="1">
      <alignment horizontal="justify" vertical="center" wrapText="1"/>
      <protection locked="0"/>
    </xf>
    <xf numFmtId="0" fontId="29" fillId="59" borderId="15" xfId="67" applyFont="1" applyFill="1" applyBorder="1" applyAlignment="1" applyProtection="1">
      <alignment horizontal="justify" vertical="center" wrapText="1"/>
      <protection locked="0"/>
    </xf>
    <xf numFmtId="0" fontId="29" fillId="47" borderId="15" xfId="67" applyNumberFormat="1" applyFont="1" applyFill="1" applyBorder="1" applyAlignment="1" applyProtection="1">
      <alignment horizontal="justify" vertical="center"/>
      <protection locked="0"/>
    </xf>
    <xf numFmtId="0" fontId="3" fillId="47" borderId="15" xfId="0" applyFont="1" applyFill="1" applyBorder="1" applyAlignment="1" applyProtection="1">
      <alignment horizontal="justify" vertical="center"/>
      <protection locked="0"/>
    </xf>
    <xf numFmtId="0" fontId="3" fillId="59" borderId="15" xfId="67" applyFont="1" applyFill="1" applyBorder="1" applyAlignment="1" applyProtection="1">
      <alignment horizontal="justify" vertical="center"/>
      <protection locked="0"/>
    </xf>
    <xf numFmtId="0" fontId="3" fillId="41" borderId="15" xfId="0" applyNumberFormat="1" applyFont="1" applyFill="1" applyBorder="1" applyAlignment="1" applyProtection="1">
      <alignment horizontal="justify" vertical="center"/>
      <protection locked="0"/>
    </xf>
    <xf numFmtId="0" fontId="3" fillId="41" borderId="15" xfId="67" applyNumberFormat="1" applyFont="1" applyFill="1" applyBorder="1" applyAlignment="1" applyProtection="1">
      <alignment horizontal="justify" vertical="center"/>
      <protection locked="0"/>
    </xf>
    <xf numFmtId="0" fontId="28" fillId="29" borderId="15" xfId="0" applyFont="1" applyFill="1" applyBorder="1" applyAlignment="1">
      <alignment vertical="center" wrapText="1"/>
    </xf>
    <xf numFmtId="0" fontId="3" fillId="48" borderId="15" xfId="67" applyFont="1" applyFill="1" applyBorder="1" applyAlignment="1" applyProtection="1">
      <alignment horizontal="justify" vertical="center"/>
      <protection locked="0"/>
    </xf>
    <xf numFmtId="0" fontId="3" fillId="48" borderId="15" xfId="0" applyFont="1" applyFill="1" applyBorder="1" applyAlignment="1" applyProtection="1">
      <alignment horizontal="justify" vertical="center" wrapText="1"/>
      <protection locked="0"/>
    </xf>
    <xf numFmtId="0" fontId="3" fillId="57" borderId="15" xfId="67" applyFont="1" applyFill="1" applyBorder="1" applyAlignment="1" applyProtection="1">
      <alignment horizontal="justify" vertical="center"/>
      <protection locked="0"/>
    </xf>
    <xf numFmtId="0" fontId="3" fillId="42" borderId="15" xfId="67" applyFont="1" applyFill="1" applyBorder="1" applyAlignment="1" applyProtection="1">
      <alignment horizontal="justify" vertical="center"/>
      <protection locked="0"/>
    </xf>
    <xf numFmtId="0" fontId="3" fillId="57" borderId="15" xfId="67" applyFont="1" applyFill="1" applyBorder="1" applyAlignment="1" applyProtection="1">
      <alignment horizontal="justify" vertical="center" wrapText="1"/>
      <protection locked="0"/>
    </xf>
    <xf numFmtId="0" fontId="3" fillId="49" borderId="15" xfId="67" applyFont="1" applyFill="1" applyBorder="1" applyAlignment="1" applyProtection="1">
      <alignment horizontal="justify" vertical="center"/>
      <protection locked="0"/>
    </xf>
    <xf numFmtId="0" fontId="4" fillId="58" borderId="15" xfId="67" applyNumberFormat="1" applyFont="1" applyFill="1" applyBorder="1" applyAlignment="1" applyProtection="1">
      <alignment horizontal="justify" vertical="center"/>
      <protection locked="0"/>
    </xf>
    <xf numFmtId="0" fontId="7" fillId="34" borderId="10" xfId="0" applyFont="1" applyFill="1" applyBorder="1" applyAlignment="1" applyProtection="1">
      <alignment horizontal="center" vertical="center" wrapText="1"/>
      <protection locked="0"/>
    </xf>
    <xf numFmtId="0" fontId="74" fillId="39" borderId="11" xfId="52" applyFont="1" applyFill="1" applyBorder="1" applyAlignment="1">
      <alignment vertical="center"/>
      <protection/>
    </xf>
    <xf numFmtId="0" fontId="64" fillId="57" borderId="0" xfId="0" applyFont="1" applyFill="1" applyAlignment="1">
      <alignment/>
    </xf>
    <xf numFmtId="0" fontId="64" fillId="0" borderId="0" xfId="0" applyFont="1" applyAlignment="1">
      <alignment/>
    </xf>
    <xf numFmtId="0" fontId="64" fillId="50" borderId="0" xfId="0" applyFont="1" applyFill="1" applyAlignment="1">
      <alignment/>
    </xf>
    <xf numFmtId="0" fontId="37" fillId="60" borderId="15" xfId="0" applyFont="1" applyFill="1" applyBorder="1" applyAlignment="1" applyProtection="1">
      <alignment horizontal="justify" vertical="center" wrapText="1"/>
      <protection locked="0"/>
    </xf>
    <xf numFmtId="0" fontId="37" fillId="63" borderId="15" xfId="0" applyFont="1" applyFill="1" applyBorder="1" applyAlignment="1" applyProtection="1">
      <alignment horizontal="justify" vertical="center" wrapText="1"/>
      <protection locked="0"/>
    </xf>
    <xf numFmtId="0" fontId="75" fillId="61" borderId="15" xfId="0" applyFont="1" applyFill="1" applyBorder="1" applyAlignment="1" applyProtection="1">
      <alignment horizontal="justify" vertical="center" wrapText="1"/>
      <protection locked="0"/>
    </xf>
    <xf numFmtId="0" fontId="37" fillId="44" borderId="15" xfId="67" applyFont="1" applyFill="1" applyBorder="1" applyAlignment="1" applyProtection="1">
      <alignment horizontal="justify" vertical="center"/>
      <protection locked="0"/>
    </xf>
    <xf numFmtId="0" fontId="37" fillId="41" borderId="15" xfId="0" applyFont="1" applyFill="1" applyBorder="1" applyAlignment="1" applyProtection="1">
      <alignment horizontal="justify" vertical="center" wrapText="1"/>
      <protection locked="0"/>
    </xf>
    <xf numFmtId="0" fontId="37" fillId="29" borderId="15" xfId="0" applyFont="1" applyFill="1" applyBorder="1" applyAlignment="1" applyProtection="1">
      <alignment horizontal="justify" vertical="center" wrapText="1"/>
      <protection locked="0"/>
    </xf>
    <xf numFmtId="0" fontId="37" fillId="55" borderId="15" xfId="0" applyFont="1" applyFill="1" applyBorder="1" applyAlignment="1" applyProtection="1">
      <alignment horizontal="justify" vertical="center" wrapText="1"/>
      <protection locked="0"/>
    </xf>
    <xf numFmtId="0" fontId="37" fillId="37" borderId="15" xfId="0" applyNumberFormat="1" applyFont="1" applyFill="1" applyBorder="1" applyAlignment="1" applyProtection="1">
      <alignment horizontal="justify" vertical="center" wrapText="1"/>
      <protection locked="0"/>
    </xf>
    <xf numFmtId="0" fontId="37" fillId="29" borderId="15" xfId="67" applyFont="1" applyFill="1" applyBorder="1" applyAlignment="1" applyProtection="1">
      <alignment horizontal="justify" vertical="center" wrapText="1"/>
      <protection locked="0"/>
    </xf>
    <xf numFmtId="0" fontId="37" fillId="41" borderId="15" xfId="67" applyNumberFormat="1" applyFont="1" applyFill="1" applyBorder="1" applyAlignment="1" applyProtection="1">
      <alignment horizontal="justify" vertical="center" wrapText="1"/>
      <protection locked="0"/>
    </xf>
    <xf numFmtId="0" fontId="37" fillId="41" borderId="15" xfId="67" applyFont="1" applyFill="1" applyBorder="1" applyAlignment="1" applyProtection="1">
      <alignment horizontal="justify" vertical="center" wrapText="1"/>
      <protection locked="0"/>
    </xf>
    <xf numFmtId="0" fontId="37" fillId="47" borderId="15" xfId="0" applyNumberFormat="1" applyFont="1" applyFill="1" applyBorder="1" applyAlignment="1" applyProtection="1">
      <alignment horizontal="justify" vertical="center" wrapText="1"/>
      <protection locked="0"/>
    </xf>
    <xf numFmtId="0" fontId="37" fillId="59" borderId="15" xfId="67" applyFont="1" applyFill="1" applyBorder="1" applyAlignment="1" applyProtection="1">
      <alignment horizontal="justify" vertical="center" wrapText="1"/>
      <protection locked="0"/>
    </xf>
    <xf numFmtId="0" fontId="37" fillId="47" borderId="15" xfId="67" applyNumberFormat="1" applyFont="1" applyFill="1" applyBorder="1" applyAlignment="1" applyProtection="1">
      <alignment horizontal="justify" vertical="center"/>
      <protection locked="0"/>
    </xf>
    <xf numFmtId="0" fontId="37" fillId="47" borderId="15" xfId="0" applyFont="1" applyFill="1" applyBorder="1" applyAlignment="1" applyProtection="1">
      <alignment horizontal="justify" vertical="center"/>
      <protection locked="0"/>
    </xf>
    <xf numFmtId="0" fontId="37" fillId="41" borderId="15" xfId="0" applyNumberFormat="1" applyFont="1" applyFill="1" applyBorder="1" applyAlignment="1" applyProtection="1">
      <alignment horizontal="justify" vertical="center"/>
      <protection locked="0"/>
    </xf>
    <xf numFmtId="0" fontId="37" fillId="41" borderId="15" xfId="67" applyNumberFormat="1" applyFont="1" applyFill="1" applyBorder="1" applyAlignment="1" applyProtection="1">
      <alignment horizontal="justify" vertical="center"/>
      <protection locked="0"/>
    </xf>
    <xf numFmtId="0" fontId="36" fillId="29" borderId="15" xfId="0" applyFont="1" applyFill="1" applyBorder="1" applyAlignment="1">
      <alignment horizontal="justify" vertical="center" wrapText="1"/>
    </xf>
    <xf numFmtId="0" fontId="37" fillId="48" borderId="15" xfId="67" applyFont="1" applyFill="1" applyBorder="1" applyAlignment="1" applyProtection="1">
      <alignment horizontal="justify" vertical="center"/>
      <protection locked="0"/>
    </xf>
    <xf numFmtId="0" fontId="37" fillId="48" borderId="15" xfId="0" applyFont="1" applyFill="1" applyBorder="1" applyAlignment="1" applyProtection="1">
      <alignment horizontal="justify" vertical="center" wrapText="1"/>
      <protection locked="0"/>
    </xf>
    <xf numFmtId="0" fontId="37" fillId="42" borderId="15" xfId="67" applyFont="1" applyFill="1" applyBorder="1" applyAlignment="1" applyProtection="1">
      <alignment horizontal="justify" vertical="center"/>
      <protection locked="0"/>
    </xf>
    <xf numFmtId="0" fontId="37" fillId="64" borderId="18" xfId="0" applyFont="1" applyFill="1" applyBorder="1" applyAlignment="1" applyProtection="1">
      <alignment horizontal="justify" vertical="center" wrapText="1"/>
      <protection locked="0"/>
    </xf>
    <xf numFmtId="0" fontId="37" fillId="65" borderId="19" xfId="0" applyFont="1" applyFill="1" applyBorder="1" applyAlignment="1" applyProtection="1">
      <alignment horizontal="justify" vertical="center" wrapText="1"/>
      <protection locked="0"/>
    </xf>
    <xf numFmtId="0" fontId="37" fillId="65" borderId="20" xfId="0" applyFont="1" applyFill="1" applyBorder="1" applyAlignment="1" applyProtection="1">
      <alignment horizontal="justify" vertical="center" wrapText="1"/>
      <protection locked="0"/>
    </xf>
    <xf numFmtId="0" fontId="37" fillId="58" borderId="15" xfId="67" applyNumberFormat="1" applyFont="1" applyFill="1" applyBorder="1" applyAlignment="1" applyProtection="1">
      <alignment horizontal="justify" vertical="center"/>
      <protection locked="0"/>
    </xf>
    <xf numFmtId="0" fontId="37" fillId="58" borderId="10" xfId="67" applyNumberFormat="1" applyFont="1" applyFill="1" applyBorder="1" applyAlignment="1" applyProtection="1">
      <alignment horizontal="center" vertical="center"/>
      <protection locked="0"/>
    </xf>
    <xf numFmtId="0" fontId="37" fillId="42" borderId="10" xfId="67" applyFont="1" applyFill="1" applyBorder="1" applyAlignment="1" applyProtection="1">
      <alignment horizontal="center" vertical="center" wrapText="1"/>
      <protection locked="0"/>
    </xf>
    <xf numFmtId="0" fontId="37" fillId="48" borderId="10" xfId="67" applyFont="1" applyFill="1" applyBorder="1" applyAlignment="1" applyProtection="1">
      <alignment horizontal="center" vertical="center"/>
      <protection locked="0"/>
    </xf>
    <xf numFmtId="0" fontId="37" fillId="41" borderId="10" xfId="67" applyNumberFormat="1" applyFont="1" applyFill="1" applyBorder="1" applyAlignment="1" applyProtection="1">
      <alignment horizontal="center" vertical="center"/>
      <protection locked="0"/>
    </xf>
    <xf numFmtId="0" fontId="37" fillId="47" borderId="10" xfId="67" applyNumberFormat="1" applyFont="1" applyFill="1" applyBorder="1" applyAlignment="1" applyProtection="1">
      <alignment horizontal="center" vertical="center"/>
      <protection locked="0"/>
    </xf>
    <xf numFmtId="0" fontId="37" fillId="59" borderId="10" xfId="67" applyFont="1" applyFill="1" applyBorder="1" applyAlignment="1" applyProtection="1">
      <alignment horizontal="center" vertical="center" wrapText="1"/>
      <protection locked="0"/>
    </xf>
    <xf numFmtId="0" fontId="37" fillId="47" borderId="10" xfId="0" applyNumberFormat="1" applyFont="1" applyFill="1" applyBorder="1" applyAlignment="1" applyProtection="1">
      <alignment horizontal="center" vertical="center" wrapText="1"/>
      <protection locked="0"/>
    </xf>
    <xf numFmtId="0" fontId="37" fillId="65" borderId="10" xfId="0" applyFont="1" applyFill="1" applyBorder="1" applyAlignment="1" applyProtection="1">
      <alignment horizontal="center" vertical="center" wrapText="1"/>
      <protection locked="0"/>
    </xf>
    <xf numFmtId="0" fontId="37" fillId="29" borderId="10" xfId="67" applyFont="1" applyFill="1" applyBorder="1" applyAlignment="1" applyProtection="1">
      <alignment horizontal="center" vertical="center" wrapText="1"/>
      <protection locked="0"/>
    </xf>
    <xf numFmtId="0" fontId="37" fillId="55" borderId="10" xfId="0" applyFont="1" applyFill="1" applyBorder="1" applyAlignment="1" applyProtection="1">
      <alignment horizontal="center" vertical="center" wrapText="1"/>
      <protection locked="0"/>
    </xf>
    <xf numFmtId="0" fontId="37" fillId="41" borderId="10" xfId="0" applyFont="1" applyFill="1" applyBorder="1" applyAlignment="1" applyProtection="1">
      <alignment horizontal="center" vertical="center" wrapText="1"/>
      <protection locked="0"/>
    </xf>
    <xf numFmtId="0" fontId="37" fillId="44" borderId="10" xfId="67" applyFont="1" applyFill="1" applyBorder="1" applyAlignment="1" applyProtection="1">
      <alignment horizontal="center" vertical="center"/>
      <protection locked="0"/>
    </xf>
    <xf numFmtId="0" fontId="37" fillId="64" borderId="10" xfId="0" applyFont="1" applyFill="1" applyBorder="1" applyAlignment="1" applyProtection="1">
      <alignment horizontal="center" vertical="center" wrapText="1"/>
      <protection locked="0"/>
    </xf>
    <xf numFmtId="0" fontId="75" fillId="61" borderId="10" xfId="0" applyFont="1" applyFill="1" applyBorder="1" applyAlignment="1" applyProtection="1">
      <alignment horizontal="center" vertical="center" wrapText="1"/>
      <protection locked="0"/>
    </xf>
    <xf numFmtId="0" fontId="37" fillId="60" borderId="10" xfId="0" applyFont="1" applyFill="1" applyBorder="1" applyAlignment="1" applyProtection="1">
      <alignment horizontal="center" vertical="center" wrapText="1"/>
      <protection locked="0"/>
    </xf>
    <xf numFmtId="0" fontId="37" fillId="45" borderId="10" xfId="67" applyFont="1" applyFill="1" applyBorder="1" applyAlignment="1" applyProtection="1">
      <alignment horizontal="center" vertical="center" wrapText="1"/>
      <protection locked="0"/>
    </xf>
    <xf numFmtId="0" fontId="3" fillId="37" borderId="10" xfId="0" applyFont="1" applyFill="1" applyBorder="1" applyAlignment="1">
      <alignment horizontal="justify" vertical="center" wrapText="1"/>
    </xf>
    <xf numFmtId="0" fontId="37" fillId="49" borderId="10" xfId="67" applyFont="1" applyFill="1" applyBorder="1" applyAlignment="1" applyProtection="1">
      <alignment horizontal="justify" vertical="center"/>
      <protection locked="0"/>
    </xf>
    <xf numFmtId="0" fontId="37" fillId="49" borderId="10" xfId="67" applyFont="1" applyFill="1" applyBorder="1" applyAlignment="1" applyProtection="1">
      <alignment horizontal="center" vertical="center" wrapText="1"/>
      <protection locked="0"/>
    </xf>
    <xf numFmtId="0" fontId="0" fillId="0" borderId="0" xfId="0" applyBorder="1" applyAlignment="1">
      <alignment/>
    </xf>
    <xf numFmtId="0" fontId="0" fillId="66" borderId="0" xfId="0" applyFill="1" applyAlignment="1">
      <alignment/>
    </xf>
    <xf numFmtId="0" fontId="7" fillId="50" borderId="10" xfId="52" applyFont="1" applyFill="1" applyBorder="1" applyAlignment="1">
      <alignment horizontal="center" vertical="center"/>
      <protection/>
    </xf>
    <xf numFmtId="0" fontId="7" fillId="50" borderId="15" xfId="52" applyFont="1" applyFill="1" applyBorder="1" applyAlignment="1">
      <alignment horizontal="center" vertical="center"/>
      <protection/>
    </xf>
    <xf numFmtId="0" fontId="7" fillId="50" borderId="11" xfId="52" applyFont="1" applyFill="1" applyBorder="1" applyAlignment="1">
      <alignment horizontal="center" vertical="center"/>
      <protection/>
    </xf>
    <xf numFmtId="0" fontId="6" fillId="50" borderId="10" xfId="52" applyFont="1" applyFill="1" applyBorder="1" applyAlignment="1">
      <alignment horizontal="center" vertical="center"/>
      <protection/>
    </xf>
    <xf numFmtId="0" fontId="6" fillId="50" borderId="21" xfId="52" applyFont="1" applyFill="1" applyBorder="1" applyAlignment="1">
      <alignment horizontal="center" vertical="center"/>
      <protection/>
    </xf>
    <xf numFmtId="0" fontId="6" fillId="50" borderId="22" xfId="52" applyFont="1" applyFill="1" applyBorder="1" applyAlignment="1">
      <alignment horizontal="center" vertical="center"/>
      <protection/>
    </xf>
    <xf numFmtId="0" fontId="6" fillId="50" borderId="23" xfId="52" applyFont="1" applyFill="1" applyBorder="1" applyAlignment="1">
      <alignment horizontal="center" vertical="center"/>
      <protection/>
    </xf>
    <xf numFmtId="0" fontId="6" fillId="50" borderId="24" xfId="52" applyFont="1" applyFill="1" applyBorder="1" applyAlignment="1">
      <alignment horizontal="center" vertical="center"/>
      <protection/>
    </xf>
    <xf numFmtId="0" fontId="6" fillId="50" borderId="25" xfId="52" applyFont="1" applyFill="1" applyBorder="1" applyAlignment="1">
      <alignment horizontal="center" vertical="center"/>
      <protection/>
    </xf>
    <xf numFmtId="0" fontId="6" fillId="50" borderId="26" xfId="52" applyFont="1" applyFill="1" applyBorder="1" applyAlignment="1">
      <alignment horizontal="center" vertical="center"/>
      <protection/>
    </xf>
    <xf numFmtId="0" fontId="6" fillId="50" borderId="15" xfId="52" applyFont="1" applyFill="1" applyBorder="1" applyAlignment="1">
      <alignment horizontal="center" vertical="center"/>
      <protection/>
    </xf>
    <xf numFmtId="0" fontId="6" fillId="50" borderId="11" xfId="52" applyFont="1" applyFill="1" applyBorder="1" applyAlignment="1">
      <alignment horizontal="center" vertical="center"/>
      <protection/>
    </xf>
    <xf numFmtId="0" fontId="6" fillId="50" borderId="27" xfId="52" applyFont="1" applyFill="1" applyBorder="1" applyAlignment="1">
      <alignment horizontal="center" vertical="center"/>
      <protection/>
    </xf>
    <xf numFmtId="0" fontId="27" fillId="50" borderId="0" xfId="0" applyFont="1" applyFill="1" applyBorder="1" applyAlignment="1">
      <alignment horizontal="center" vertical="center"/>
    </xf>
    <xf numFmtId="0" fontId="19" fillId="41" borderId="10" xfId="0" applyFont="1" applyFill="1" applyBorder="1" applyAlignment="1">
      <alignment horizontal="center" vertical="center"/>
    </xf>
    <xf numFmtId="0" fontId="7" fillId="34"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center" vertical="center" wrapText="1"/>
      <protection locked="0"/>
    </xf>
    <xf numFmtId="0" fontId="5" fillId="37" borderId="10" xfId="0" applyFont="1" applyFill="1" applyBorder="1" applyAlignment="1" applyProtection="1">
      <alignment horizontal="center" vertical="center" wrapText="1"/>
      <protection locked="0"/>
    </xf>
    <xf numFmtId="0" fontId="0" fillId="0" borderId="10" xfId="0" applyBorder="1" applyAlignment="1" applyProtection="1">
      <alignment/>
      <protection locked="0"/>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2 10" xfId="53"/>
    <cellStyle name="Normal 2 11" xfId="54"/>
    <cellStyle name="Normal 2 12" xfId="55"/>
    <cellStyle name="Normal 2 13" xfId="56"/>
    <cellStyle name="Normal 2 14" xfId="57"/>
    <cellStyle name="Normal 2 15" xfId="58"/>
    <cellStyle name="Normal 2 2" xfId="59"/>
    <cellStyle name="Normal 2 3" xfId="60"/>
    <cellStyle name="Normal 2 4" xfId="61"/>
    <cellStyle name="Normal 2 5" xfId="62"/>
    <cellStyle name="Normal 2 6" xfId="63"/>
    <cellStyle name="Normal 2 7" xfId="64"/>
    <cellStyle name="Normal 2 8" xfId="65"/>
    <cellStyle name="Normal 2 9" xfId="66"/>
    <cellStyle name="Normal 4" xfId="67"/>
    <cellStyle name="Normal 6" xfId="68"/>
    <cellStyle name="Normal 9" xfId="69"/>
    <cellStyle name="Notas" xfId="70"/>
    <cellStyle name="Percent" xfId="71"/>
    <cellStyle name="Porcentual 2" xfId="72"/>
    <cellStyle name="Porcentual 2 2"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66675</xdr:rowOff>
    </xdr:from>
    <xdr:to>
      <xdr:col>1</xdr:col>
      <xdr:colOff>676275</xdr:colOff>
      <xdr:row>2</xdr:row>
      <xdr:rowOff>314325</xdr:rowOff>
    </xdr:to>
    <xdr:pic>
      <xdr:nvPicPr>
        <xdr:cNvPr id="1" name="Picture 30"/>
        <xdr:cNvPicPr preferRelativeResize="1">
          <a:picLocks noChangeAspect="1"/>
        </xdr:cNvPicPr>
      </xdr:nvPicPr>
      <xdr:blipFill>
        <a:blip r:embed="rId1"/>
        <a:stretch>
          <a:fillRect/>
        </a:stretch>
      </xdr:blipFill>
      <xdr:spPr>
        <a:xfrm>
          <a:off x="209550" y="66675"/>
          <a:ext cx="1514475" cy="933450"/>
        </a:xfrm>
        <a:prstGeom prst="rect">
          <a:avLst/>
        </a:prstGeom>
        <a:noFill/>
        <a:ln w="9525" cmpd="sng">
          <a:noFill/>
        </a:ln>
      </xdr:spPr>
    </xdr:pic>
    <xdr:clientData/>
  </xdr:twoCellAnchor>
  <xdr:twoCellAnchor>
    <xdr:from>
      <xdr:col>17</xdr:col>
      <xdr:colOff>76200</xdr:colOff>
      <xdr:row>0</xdr:row>
      <xdr:rowOff>47625</xdr:rowOff>
    </xdr:from>
    <xdr:to>
      <xdr:col>17</xdr:col>
      <xdr:colOff>2314575</xdr:colOff>
      <xdr:row>2</xdr:row>
      <xdr:rowOff>295275</xdr:rowOff>
    </xdr:to>
    <xdr:pic>
      <xdr:nvPicPr>
        <xdr:cNvPr id="2" name="Picture 267" descr="LOGOFPS1"/>
        <xdr:cNvPicPr preferRelativeResize="1">
          <a:picLocks noChangeAspect="1"/>
        </xdr:cNvPicPr>
      </xdr:nvPicPr>
      <xdr:blipFill>
        <a:blip r:embed="rId2"/>
        <a:stretch>
          <a:fillRect/>
        </a:stretch>
      </xdr:blipFill>
      <xdr:spPr>
        <a:xfrm>
          <a:off x="13887450" y="47625"/>
          <a:ext cx="22383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5"/>
  <sheetViews>
    <sheetView tabSelected="1" zoomScale="77" zoomScaleNormal="77" zoomScalePageLayoutView="0" workbookViewId="0" topLeftCell="A1">
      <pane ySplit="7" topLeftCell="A8" activePane="bottomLeft" state="frozen"/>
      <selection pane="topLeft" activeCell="F1" sqref="F1"/>
      <selection pane="bottomLeft" activeCell="D10" sqref="D10"/>
    </sheetView>
  </sheetViews>
  <sheetFormatPr defaultColWidth="11.421875" defaultRowHeight="15"/>
  <cols>
    <col min="1" max="1" width="15.7109375" style="0" customWidth="1"/>
    <col min="2" max="2" width="11.28125" style="0" customWidth="1"/>
    <col min="3" max="3" width="9.421875" style="0" customWidth="1"/>
    <col min="4" max="4" width="18.00390625" style="0" customWidth="1"/>
    <col min="5" max="5" width="19.140625" style="209" customWidth="1"/>
    <col min="6" max="6" width="11.140625" style="0" customWidth="1"/>
    <col min="7" max="7" width="12.8515625" style="0" customWidth="1"/>
    <col min="8" max="8" width="7.7109375" style="0" customWidth="1"/>
    <col min="9" max="9" width="12.57421875" style="0" customWidth="1"/>
    <col min="10" max="10" width="8.140625" style="0" customWidth="1"/>
    <col min="11" max="11" width="9.140625" style="0" customWidth="1"/>
    <col min="12" max="12" width="11.421875" style="0" customWidth="1"/>
    <col min="13" max="13" width="13.140625" style="0" customWidth="1"/>
    <col min="14" max="14" width="12.140625" style="0" customWidth="1"/>
    <col min="15" max="15" width="10.8515625" style="0" customWidth="1"/>
    <col min="16" max="16" width="10.28125" style="0" customWidth="1"/>
    <col min="17" max="17" width="14.140625" style="0" customWidth="1"/>
    <col min="18" max="18" width="34.7109375" style="0" customWidth="1"/>
    <col min="19" max="19" width="54.8515625" style="0" customWidth="1"/>
    <col min="20" max="20" width="17.7109375" style="0" customWidth="1"/>
  </cols>
  <sheetData>
    <row r="1" spans="1:18" ht="42.75" customHeight="1">
      <c r="A1" s="260"/>
      <c r="B1" s="260"/>
      <c r="C1" s="267" t="s">
        <v>238</v>
      </c>
      <c r="D1" s="268"/>
      <c r="E1" s="268"/>
      <c r="F1" s="268"/>
      <c r="G1" s="268"/>
      <c r="H1" s="268"/>
      <c r="I1" s="268"/>
      <c r="J1" s="268"/>
      <c r="K1" s="268"/>
      <c r="L1" s="268"/>
      <c r="M1" s="268"/>
      <c r="N1" s="268"/>
      <c r="O1" s="268"/>
      <c r="P1" s="268"/>
      <c r="Q1" s="269"/>
      <c r="R1" s="260"/>
    </row>
    <row r="2" spans="1:18" ht="11.25" customHeight="1">
      <c r="A2" s="260"/>
      <c r="B2" s="260"/>
      <c r="C2" s="261" t="s">
        <v>27</v>
      </c>
      <c r="D2" s="262"/>
      <c r="E2" s="262"/>
      <c r="F2" s="262"/>
      <c r="G2" s="262"/>
      <c r="H2" s="262"/>
      <c r="I2" s="262"/>
      <c r="J2" s="262"/>
      <c r="K2" s="262"/>
      <c r="L2" s="262"/>
      <c r="M2" s="262"/>
      <c r="N2" s="262"/>
      <c r="O2" s="262"/>
      <c r="P2" s="262"/>
      <c r="Q2" s="263"/>
      <c r="R2" s="260"/>
    </row>
    <row r="3" spans="1:18" ht="30" customHeight="1">
      <c r="A3" s="260"/>
      <c r="B3" s="260"/>
      <c r="C3" s="264"/>
      <c r="D3" s="265"/>
      <c r="E3" s="265"/>
      <c r="F3" s="265"/>
      <c r="G3" s="265"/>
      <c r="H3" s="265"/>
      <c r="I3" s="265"/>
      <c r="J3" s="265"/>
      <c r="K3" s="265"/>
      <c r="L3" s="265"/>
      <c r="M3" s="265"/>
      <c r="N3" s="265"/>
      <c r="O3" s="265"/>
      <c r="P3" s="265"/>
      <c r="Q3" s="266"/>
      <c r="R3" s="260"/>
    </row>
    <row r="4" spans="1:18" ht="24" customHeight="1">
      <c r="A4" s="257" t="s">
        <v>175</v>
      </c>
      <c r="B4" s="257"/>
      <c r="C4" s="258" t="s">
        <v>28</v>
      </c>
      <c r="D4" s="259"/>
      <c r="E4" s="259"/>
      <c r="F4" s="259"/>
      <c r="G4" s="259"/>
      <c r="H4" s="259"/>
      <c r="I4" s="259"/>
      <c r="J4" s="259"/>
      <c r="K4" s="257" t="s">
        <v>176</v>
      </c>
      <c r="L4" s="257"/>
      <c r="M4" s="257"/>
      <c r="N4" s="257"/>
      <c r="O4" s="257"/>
      <c r="P4" s="257"/>
      <c r="Q4" s="257"/>
      <c r="R4" s="41" t="s">
        <v>21</v>
      </c>
    </row>
    <row r="5" spans="1:18" ht="6.75" customHeight="1">
      <c r="A5" s="12"/>
      <c r="B5" s="12"/>
      <c r="C5" s="12"/>
      <c r="D5" s="12"/>
      <c r="E5" s="207"/>
      <c r="F5" s="12"/>
      <c r="G5" s="12"/>
      <c r="H5" s="12"/>
      <c r="I5" s="12"/>
      <c r="J5" s="12"/>
      <c r="K5" s="12"/>
      <c r="L5" s="12"/>
      <c r="M5" s="12"/>
      <c r="N5" s="12"/>
      <c r="O5" s="12"/>
      <c r="P5" s="12"/>
      <c r="Q5" s="12"/>
      <c r="R5" s="12"/>
    </row>
    <row r="6" spans="1:18" ht="23.25" customHeight="1">
      <c r="A6" s="272" t="s">
        <v>1</v>
      </c>
      <c r="B6" s="272"/>
      <c r="C6" s="272"/>
      <c r="D6" s="272"/>
      <c r="E6" s="272"/>
      <c r="F6" s="272"/>
      <c r="G6" s="272"/>
      <c r="H6" s="272"/>
      <c r="I6" s="273" t="s">
        <v>2</v>
      </c>
      <c r="J6" s="273"/>
      <c r="K6" s="273"/>
      <c r="L6" s="273"/>
      <c r="M6" s="274" t="s">
        <v>3</v>
      </c>
      <c r="N6" s="274"/>
      <c r="O6" s="274"/>
      <c r="P6" s="274"/>
      <c r="Q6" s="274"/>
      <c r="R6" s="275"/>
    </row>
    <row r="7" spans="1:20" ht="66" customHeight="1">
      <c r="A7" s="2" t="s">
        <v>20</v>
      </c>
      <c r="B7" s="2" t="s">
        <v>4</v>
      </c>
      <c r="C7" s="2" t="s">
        <v>5</v>
      </c>
      <c r="D7" s="2" t="s">
        <v>6</v>
      </c>
      <c r="E7" s="206" t="s">
        <v>7</v>
      </c>
      <c r="F7" s="2" t="s">
        <v>8</v>
      </c>
      <c r="G7" s="2" t="s">
        <v>26</v>
      </c>
      <c r="H7" s="2" t="s">
        <v>9</v>
      </c>
      <c r="I7" s="3" t="s">
        <v>10</v>
      </c>
      <c r="J7" s="4" t="s">
        <v>11</v>
      </c>
      <c r="K7" s="1" t="s">
        <v>12</v>
      </c>
      <c r="L7" s="8" t="s">
        <v>13</v>
      </c>
      <c r="M7" s="5" t="s">
        <v>14</v>
      </c>
      <c r="N7" s="5" t="s">
        <v>15</v>
      </c>
      <c r="O7" s="11" t="s">
        <v>16</v>
      </c>
      <c r="P7" s="6" t="s">
        <v>17</v>
      </c>
      <c r="Q7" s="7" t="s">
        <v>18</v>
      </c>
      <c r="R7" s="10" t="s">
        <v>19</v>
      </c>
      <c r="S7" s="171" t="s">
        <v>293</v>
      </c>
      <c r="T7" s="171" t="s">
        <v>294</v>
      </c>
    </row>
    <row r="8" spans="1:20" ht="213.75" customHeight="1">
      <c r="A8" s="13" t="s">
        <v>29</v>
      </c>
      <c r="B8" s="13" t="s">
        <v>34</v>
      </c>
      <c r="C8" s="61" t="s">
        <v>37</v>
      </c>
      <c r="D8" s="61" t="s">
        <v>38</v>
      </c>
      <c r="E8" s="13" t="s">
        <v>231</v>
      </c>
      <c r="F8" s="62" t="s">
        <v>32</v>
      </c>
      <c r="G8" s="13" t="s">
        <v>33</v>
      </c>
      <c r="H8" s="63">
        <v>0.95</v>
      </c>
      <c r="I8" s="14" t="s">
        <v>22</v>
      </c>
      <c r="J8" s="14" t="s">
        <v>23</v>
      </c>
      <c r="K8" s="134" t="s">
        <v>24</v>
      </c>
      <c r="L8" s="134" t="s">
        <v>25</v>
      </c>
      <c r="M8" s="167">
        <v>1</v>
      </c>
      <c r="N8" s="167">
        <v>1</v>
      </c>
      <c r="O8" s="27">
        <v>1</v>
      </c>
      <c r="P8" s="27">
        <v>1</v>
      </c>
      <c r="Q8" s="135" t="str">
        <f aca="true" t="shared" si="0" ref="Q8:Q71">IF(O8&gt;=95%,$L$7,IF(O8&gt;=70%,$K$7,IF(O8&gt;=50%,$J$7,IF(O8&lt;50%,$I$7,"ojo"))))</f>
        <v>SATISFACTORIO</v>
      </c>
      <c r="R8" s="172" t="s">
        <v>256</v>
      </c>
      <c r="S8" s="211" t="s">
        <v>322</v>
      </c>
      <c r="T8" s="250" t="s">
        <v>295</v>
      </c>
    </row>
    <row r="9" spans="1:20" ht="110.25" customHeight="1">
      <c r="A9" s="13" t="s">
        <v>29</v>
      </c>
      <c r="B9" s="13" t="s">
        <v>30</v>
      </c>
      <c r="C9" s="13" t="s">
        <v>31</v>
      </c>
      <c r="D9" s="61" t="s">
        <v>183</v>
      </c>
      <c r="E9" s="13" t="s">
        <v>232</v>
      </c>
      <c r="F9" s="65" t="s">
        <v>32</v>
      </c>
      <c r="G9" s="13" t="s">
        <v>33</v>
      </c>
      <c r="H9" s="63">
        <v>0.95</v>
      </c>
      <c r="I9" s="14" t="s">
        <v>22</v>
      </c>
      <c r="J9" s="14" t="s">
        <v>23</v>
      </c>
      <c r="K9" s="14" t="s">
        <v>24</v>
      </c>
      <c r="L9" s="14" t="s">
        <v>25</v>
      </c>
      <c r="M9" s="170">
        <v>76</v>
      </c>
      <c r="N9" s="170">
        <v>82</v>
      </c>
      <c r="O9" s="27">
        <f>+M9/N9</f>
        <v>0.926829268292683</v>
      </c>
      <c r="P9" s="27">
        <f>+O9/H9</f>
        <v>0.9756097560975611</v>
      </c>
      <c r="Q9" s="136" t="str">
        <f t="shared" si="0"/>
        <v>ACEPTABLE</v>
      </c>
      <c r="R9" s="173" t="s">
        <v>263</v>
      </c>
      <c r="S9" s="212" t="s">
        <v>296</v>
      </c>
      <c r="T9" s="250" t="s">
        <v>295</v>
      </c>
    </row>
    <row r="10" spans="1:20" ht="213.75" customHeight="1">
      <c r="A10" s="13" t="s">
        <v>29</v>
      </c>
      <c r="B10" s="13" t="s">
        <v>30</v>
      </c>
      <c r="C10" s="13" t="s">
        <v>35</v>
      </c>
      <c r="D10" s="61" t="s">
        <v>184</v>
      </c>
      <c r="E10" s="13" t="s">
        <v>185</v>
      </c>
      <c r="F10" s="62" t="s">
        <v>32</v>
      </c>
      <c r="G10" s="13" t="s">
        <v>33</v>
      </c>
      <c r="H10" s="63">
        <v>0.95</v>
      </c>
      <c r="I10" s="14" t="s">
        <v>22</v>
      </c>
      <c r="J10" s="14" t="s">
        <v>23</v>
      </c>
      <c r="K10" s="14" t="s">
        <v>24</v>
      </c>
      <c r="L10" s="14" t="s">
        <v>25</v>
      </c>
      <c r="M10" s="170">
        <v>6</v>
      </c>
      <c r="N10" s="170">
        <v>6</v>
      </c>
      <c r="O10" s="27">
        <f>+M10/N10</f>
        <v>1</v>
      </c>
      <c r="P10" s="27">
        <f>+O10/H10</f>
        <v>1.0526315789473684</v>
      </c>
      <c r="Q10" s="135" t="str">
        <f t="shared" si="0"/>
        <v>SATISFACTORIO</v>
      </c>
      <c r="R10" s="174" t="s">
        <v>264</v>
      </c>
      <c r="S10" s="212" t="s">
        <v>323</v>
      </c>
      <c r="T10" s="250" t="s">
        <v>295</v>
      </c>
    </row>
    <row r="11" spans="1:20" ht="348" customHeight="1">
      <c r="A11" s="13" t="s">
        <v>29</v>
      </c>
      <c r="B11" s="13" t="s">
        <v>30</v>
      </c>
      <c r="C11" s="61" t="s">
        <v>39</v>
      </c>
      <c r="D11" s="61" t="s">
        <v>186</v>
      </c>
      <c r="E11" s="13" t="s">
        <v>187</v>
      </c>
      <c r="F11" s="62" t="s">
        <v>32</v>
      </c>
      <c r="G11" s="13" t="s">
        <v>33</v>
      </c>
      <c r="H11" s="63">
        <v>1</v>
      </c>
      <c r="I11" s="14" t="s">
        <v>22</v>
      </c>
      <c r="J11" s="14" t="s">
        <v>23</v>
      </c>
      <c r="K11" s="14" t="s">
        <v>24</v>
      </c>
      <c r="L11" s="14" t="s">
        <v>25</v>
      </c>
      <c r="M11" s="170">
        <v>4</v>
      </c>
      <c r="N11" s="170">
        <v>4</v>
      </c>
      <c r="O11" s="27">
        <f>+M11/N11</f>
        <v>1</v>
      </c>
      <c r="P11" s="27">
        <f>+O11/H11</f>
        <v>1</v>
      </c>
      <c r="Q11" s="135" t="str">
        <f t="shared" si="0"/>
        <v>SATISFACTORIO</v>
      </c>
      <c r="R11" s="175" t="s">
        <v>241</v>
      </c>
      <c r="S11" s="212" t="s">
        <v>324</v>
      </c>
      <c r="T11" s="250" t="s">
        <v>295</v>
      </c>
    </row>
    <row r="12" spans="1:20" ht="190.5" customHeight="1">
      <c r="A12" s="50" t="s">
        <v>40</v>
      </c>
      <c r="B12" s="50" t="s">
        <v>30</v>
      </c>
      <c r="C12" s="66" t="s">
        <v>210</v>
      </c>
      <c r="D12" s="66" t="s">
        <v>209</v>
      </c>
      <c r="E12" s="50" t="s">
        <v>211</v>
      </c>
      <c r="F12" s="67" t="s">
        <v>46</v>
      </c>
      <c r="G12" s="50" t="s">
        <v>203</v>
      </c>
      <c r="H12" s="68">
        <v>1</v>
      </c>
      <c r="I12" s="9" t="s">
        <v>22</v>
      </c>
      <c r="J12" s="169" t="s">
        <v>212</v>
      </c>
      <c r="K12" s="9" t="s">
        <v>24</v>
      </c>
      <c r="L12" s="169" t="s">
        <v>25</v>
      </c>
      <c r="M12" s="168">
        <v>18</v>
      </c>
      <c r="N12" s="168">
        <v>18</v>
      </c>
      <c r="O12" s="28">
        <f>+M12/N12</f>
        <v>1</v>
      </c>
      <c r="P12" s="28">
        <f>+O12/H12</f>
        <v>1</v>
      </c>
      <c r="Q12" s="135" t="str">
        <f t="shared" si="0"/>
        <v>SATISFACTORIO</v>
      </c>
      <c r="R12" s="176" t="s">
        <v>265</v>
      </c>
      <c r="S12" s="213" t="s">
        <v>298</v>
      </c>
      <c r="T12" s="249" t="s">
        <v>297</v>
      </c>
    </row>
    <row r="13" spans="1:20" ht="249.75" customHeight="1" thickBot="1">
      <c r="A13" s="50" t="s">
        <v>40</v>
      </c>
      <c r="B13" s="50" t="s">
        <v>34</v>
      </c>
      <c r="C13" s="66" t="s">
        <v>173</v>
      </c>
      <c r="D13" s="66" t="s">
        <v>208</v>
      </c>
      <c r="E13" s="50" t="s">
        <v>223</v>
      </c>
      <c r="F13" s="67" t="s">
        <v>46</v>
      </c>
      <c r="G13" s="50" t="s">
        <v>203</v>
      </c>
      <c r="H13" s="70">
        <v>0.95</v>
      </c>
      <c r="I13" s="9" t="s">
        <v>22</v>
      </c>
      <c r="J13" s="9" t="s">
        <v>23</v>
      </c>
      <c r="K13" s="9" t="s">
        <v>24</v>
      </c>
      <c r="L13" s="9" t="s">
        <v>25</v>
      </c>
      <c r="M13" s="168">
        <v>0</v>
      </c>
      <c r="N13" s="168">
        <v>3</v>
      </c>
      <c r="O13" s="28">
        <v>0</v>
      </c>
      <c r="P13" s="28">
        <f aca="true" t="shared" si="1" ref="P13:P67">+O13/H13</f>
        <v>0</v>
      </c>
      <c r="Q13" s="138" t="str">
        <f t="shared" si="0"/>
        <v>INSATISFACTORIO</v>
      </c>
      <c r="R13" s="176" t="s">
        <v>266</v>
      </c>
      <c r="S13" s="213" t="s">
        <v>325</v>
      </c>
      <c r="T13" s="249" t="s">
        <v>297</v>
      </c>
    </row>
    <row r="14" spans="1:20" ht="114" customHeight="1" thickBot="1" thickTop="1">
      <c r="A14" s="71" t="s">
        <v>41</v>
      </c>
      <c r="B14" s="71" t="s">
        <v>30</v>
      </c>
      <c r="C14" s="72" t="s">
        <v>158</v>
      </c>
      <c r="D14" s="73" t="s">
        <v>150</v>
      </c>
      <c r="E14" s="74" t="s">
        <v>144</v>
      </c>
      <c r="F14" s="75" t="s">
        <v>32</v>
      </c>
      <c r="G14" s="75" t="s">
        <v>33</v>
      </c>
      <c r="H14" s="76">
        <v>1</v>
      </c>
      <c r="I14" s="17" t="s">
        <v>22</v>
      </c>
      <c r="J14" s="17" t="s">
        <v>23</v>
      </c>
      <c r="K14" s="17" t="s">
        <v>24</v>
      </c>
      <c r="L14" s="17" t="s">
        <v>25</v>
      </c>
      <c r="M14" s="69">
        <v>17</v>
      </c>
      <c r="N14" s="69">
        <v>17</v>
      </c>
      <c r="O14" s="29">
        <f>+M14/N14</f>
        <v>1</v>
      </c>
      <c r="P14" s="29">
        <f>+O14/H14</f>
        <v>1</v>
      </c>
      <c r="Q14" s="135" t="str">
        <f t="shared" si="0"/>
        <v>SATISFACTORIO</v>
      </c>
      <c r="R14" s="177" t="s">
        <v>273</v>
      </c>
      <c r="S14" s="232" t="s">
        <v>299</v>
      </c>
      <c r="T14" s="248" t="s">
        <v>303</v>
      </c>
    </row>
    <row r="15" spans="1:20" ht="121.5" customHeight="1" thickBot="1" thickTop="1">
      <c r="A15" s="71" t="s">
        <v>41</v>
      </c>
      <c r="B15" s="71" t="s">
        <v>30</v>
      </c>
      <c r="C15" s="77" t="s">
        <v>159</v>
      </c>
      <c r="D15" s="77" t="s">
        <v>156</v>
      </c>
      <c r="E15" s="75" t="s">
        <v>157</v>
      </c>
      <c r="F15" s="75" t="s">
        <v>32</v>
      </c>
      <c r="G15" s="71" t="s">
        <v>33</v>
      </c>
      <c r="H15" s="76">
        <v>0.9</v>
      </c>
      <c r="I15" s="17" t="s">
        <v>22</v>
      </c>
      <c r="J15" s="17" t="s">
        <v>23</v>
      </c>
      <c r="K15" s="17" t="s">
        <v>24</v>
      </c>
      <c r="L15" s="17" t="s">
        <v>25</v>
      </c>
      <c r="M15" s="145">
        <v>1075</v>
      </c>
      <c r="N15" s="145">
        <v>1075</v>
      </c>
      <c r="O15" s="29">
        <f aca="true" t="shared" si="2" ref="O15:O66">+M15/N15</f>
        <v>1</v>
      </c>
      <c r="P15" s="29">
        <f t="shared" si="1"/>
        <v>1.1111111111111112</v>
      </c>
      <c r="Q15" s="135" t="str">
        <f t="shared" si="0"/>
        <v>SATISFACTORIO</v>
      </c>
      <c r="R15" s="178" t="s">
        <v>274</v>
      </c>
      <c r="S15" s="232" t="s">
        <v>300</v>
      </c>
      <c r="T15" s="248" t="s">
        <v>303</v>
      </c>
    </row>
    <row r="16" spans="1:20" ht="82.5" customHeight="1" thickBot="1" thickTop="1">
      <c r="A16" s="71" t="s">
        <v>41</v>
      </c>
      <c r="B16" s="71" t="s">
        <v>30</v>
      </c>
      <c r="C16" s="77" t="s">
        <v>199</v>
      </c>
      <c r="D16" s="77" t="s">
        <v>153</v>
      </c>
      <c r="E16" s="74" t="s">
        <v>154</v>
      </c>
      <c r="F16" s="75" t="s">
        <v>32</v>
      </c>
      <c r="G16" s="75" t="s">
        <v>33</v>
      </c>
      <c r="H16" s="76">
        <v>1</v>
      </c>
      <c r="I16" s="17" t="s">
        <v>22</v>
      </c>
      <c r="J16" s="17" t="s">
        <v>23</v>
      </c>
      <c r="K16" s="17" t="s">
        <v>24</v>
      </c>
      <c r="L16" s="17" t="s">
        <v>25</v>
      </c>
      <c r="M16" s="146">
        <v>4271</v>
      </c>
      <c r="N16" s="146">
        <v>4271</v>
      </c>
      <c r="O16" s="29">
        <f>+M16/N16</f>
        <v>1</v>
      </c>
      <c r="P16" s="29">
        <f>+O16/H16</f>
        <v>1</v>
      </c>
      <c r="Q16" s="135" t="str">
        <f t="shared" si="0"/>
        <v>SATISFACTORIO</v>
      </c>
      <c r="R16" s="177" t="s">
        <v>275</v>
      </c>
      <c r="S16" s="232" t="s">
        <v>332</v>
      </c>
      <c r="T16" s="248" t="s">
        <v>303</v>
      </c>
    </row>
    <row r="17" spans="1:20" ht="105" customHeight="1" thickBot="1" thickTop="1">
      <c r="A17" s="71" t="s">
        <v>41</v>
      </c>
      <c r="B17" s="71" t="s">
        <v>34</v>
      </c>
      <c r="C17" s="72" t="s">
        <v>200</v>
      </c>
      <c r="D17" s="78" t="s">
        <v>151</v>
      </c>
      <c r="E17" s="74" t="s">
        <v>152</v>
      </c>
      <c r="F17" s="75" t="s">
        <v>32</v>
      </c>
      <c r="G17" s="75" t="s">
        <v>33</v>
      </c>
      <c r="H17" s="76">
        <v>1</v>
      </c>
      <c r="I17" s="17" t="s">
        <v>22</v>
      </c>
      <c r="J17" s="17" t="s">
        <v>23</v>
      </c>
      <c r="K17" s="17" t="s">
        <v>24</v>
      </c>
      <c r="L17" s="17" t="s">
        <v>25</v>
      </c>
      <c r="M17" s="146">
        <v>6051</v>
      </c>
      <c r="N17" s="146">
        <v>6062</v>
      </c>
      <c r="O17" s="29">
        <f>M17/N17</f>
        <v>0.9981854173540086</v>
      </c>
      <c r="P17" s="29">
        <f>+O17/H17</f>
        <v>0.9981854173540086</v>
      </c>
      <c r="Q17" s="135" t="str">
        <f t="shared" si="0"/>
        <v>SATISFACTORIO</v>
      </c>
      <c r="R17" s="177" t="s">
        <v>276</v>
      </c>
      <c r="S17" s="232" t="s">
        <v>301</v>
      </c>
      <c r="T17" s="248" t="s">
        <v>303</v>
      </c>
    </row>
    <row r="18" spans="1:20" ht="145.5" customHeight="1" thickTop="1">
      <c r="A18" s="71" t="s">
        <v>41</v>
      </c>
      <c r="B18" s="71" t="s">
        <v>126</v>
      </c>
      <c r="C18" s="77" t="s">
        <v>160</v>
      </c>
      <c r="D18" s="77" t="s">
        <v>155</v>
      </c>
      <c r="E18" s="74" t="s">
        <v>230</v>
      </c>
      <c r="F18" s="75" t="s">
        <v>32</v>
      </c>
      <c r="G18" s="75" t="s">
        <v>33</v>
      </c>
      <c r="H18" s="76">
        <v>0.95</v>
      </c>
      <c r="I18" s="17" t="s">
        <v>22</v>
      </c>
      <c r="J18" s="17" t="s">
        <v>23</v>
      </c>
      <c r="K18" s="17" t="s">
        <v>24</v>
      </c>
      <c r="L18" s="17" t="s">
        <v>25</v>
      </c>
      <c r="M18" s="147">
        <v>21</v>
      </c>
      <c r="N18" s="147">
        <v>21</v>
      </c>
      <c r="O18" s="29">
        <f t="shared" si="2"/>
        <v>1</v>
      </c>
      <c r="P18" s="29">
        <f t="shared" si="1"/>
        <v>1.0526315789473684</v>
      </c>
      <c r="Q18" s="135" t="str">
        <f t="shared" si="0"/>
        <v>SATISFACTORIO</v>
      </c>
      <c r="R18" s="179" t="s">
        <v>277</v>
      </c>
      <c r="S18" s="232" t="s">
        <v>302</v>
      </c>
      <c r="T18" s="248" t="s">
        <v>303</v>
      </c>
    </row>
    <row r="19" spans="1:20" ht="188.25" customHeight="1">
      <c r="A19" s="79" t="s">
        <v>42</v>
      </c>
      <c r="B19" s="79" t="s">
        <v>30</v>
      </c>
      <c r="C19" s="42" t="s">
        <v>146</v>
      </c>
      <c r="D19" s="80" t="s">
        <v>145</v>
      </c>
      <c r="E19" s="81" t="s">
        <v>147</v>
      </c>
      <c r="F19" s="79" t="s">
        <v>32</v>
      </c>
      <c r="G19" s="79" t="s">
        <v>33</v>
      </c>
      <c r="H19" s="82">
        <v>0.95</v>
      </c>
      <c r="I19" s="18" t="s">
        <v>22</v>
      </c>
      <c r="J19" s="18" t="s">
        <v>23</v>
      </c>
      <c r="K19" s="18" t="s">
        <v>24</v>
      </c>
      <c r="L19" s="18" t="s">
        <v>25</v>
      </c>
      <c r="M19" s="83">
        <v>3959</v>
      </c>
      <c r="N19" s="83">
        <v>4000</v>
      </c>
      <c r="O19" s="30">
        <f t="shared" si="2"/>
        <v>0.98975</v>
      </c>
      <c r="P19" s="30">
        <f t="shared" si="1"/>
        <v>1.041842105263158</v>
      </c>
      <c r="Q19" s="135" t="str">
        <f t="shared" si="0"/>
        <v>SATISFACTORIO</v>
      </c>
      <c r="R19" s="180" t="s">
        <v>254</v>
      </c>
      <c r="S19" s="214" t="s">
        <v>304</v>
      </c>
      <c r="T19" s="247" t="s">
        <v>305</v>
      </c>
    </row>
    <row r="20" spans="1:20" ht="121.5" customHeight="1">
      <c r="A20" s="79" t="s">
        <v>42</v>
      </c>
      <c r="B20" s="79" t="s">
        <v>30</v>
      </c>
      <c r="C20" s="42" t="s">
        <v>148</v>
      </c>
      <c r="D20" s="80" t="s">
        <v>149</v>
      </c>
      <c r="E20" s="81" t="s">
        <v>228</v>
      </c>
      <c r="F20" s="79" t="s">
        <v>32</v>
      </c>
      <c r="G20" s="79" t="s">
        <v>33</v>
      </c>
      <c r="H20" s="82">
        <v>0.95</v>
      </c>
      <c r="I20" s="18" t="s">
        <v>22</v>
      </c>
      <c r="J20" s="18" t="s">
        <v>23</v>
      </c>
      <c r="K20" s="18" t="s">
        <v>24</v>
      </c>
      <c r="L20" s="18" t="s">
        <v>25</v>
      </c>
      <c r="M20" s="83">
        <v>5381</v>
      </c>
      <c r="N20" s="83">
        <v>5381</v>
      </c>
      <c r="O20" s="30">
        <f t="shared" si="2"/>
        <v>1</v>
      </c>
      <c r="P20" s="30">
        <f t="shared" si="1"/>
        <v>1.0526315789473684</v>
      </c>
      <c r="Q20" s="135" t="str">
        <f t="shared" si="0"/>
        <v>SATISFACTORIO</v>
      </c>
      <c r="R20" s="180" t="s">
        <v>255</v>
      </c>
      <c r="S20" s="214" t="s">
        <v>333</v>
      </c>
      <c r="T20" s="247" t="s">
        <v>305</v>
      </c>
    </row>
    <row r="21" spans="1:20" ht="237" customHeight="1">
      <c r="A21" s="84" t="s">
        <v>43</v>
      </c>
      <c r="B21" s="84" t="s">
        <v>30</v>
      </c>
      <c r="C21" s="85"/>
      <c r="D21" s="86" t="s">
        <v>44</v>
      </c>
      <c r="E21" s="86" t="s">
        <v>229</v>
      </c>
      <c r="F21" s="84" t="s">
        <v>46</v>
      </c>
      <c r="G21" s="85" t="s">
        <v>36</v>
      </c>
      <c r="H21" s="87">
        <v>0.5</v>
      </c>
      <c r="I21" s="19" t="s">
        <v>22</v>
      </c>
      <c r="J21" s="19" t="s">
        <v>23</v>
      </c>
      <c r="K21" s="19" t="s">
        <v>24</v>
      </c>
      <c r="L21" s="19" t="s">
        <v>25</v>
      </c>
      <c r="M21" s="88"/>
      <c r="N21" s="88"/>
      <c r="O21" s="31">
        <v>0</v>
      </c>
      <c r="P21" s="31">
        <f t="shared" si="1"/>
        <v>0</v>
      </c>
      <c r="Q21" s="138" t="str">
        <f t="shared" si="0"/>
        <v>INSATISFACTORIO</v>
      </c>
      <c r="R21" s="181" t="s">
        <v>283</v>
      </c>
      <c r="S21" s="251" t="s">
        <v>326</v>
      </c>
      <c r="T21" s="251" t="s">
        <v>305</v>
      </c>
    </row>
    <row r="22" spans="1:20" ht="87.75" customHeight="1">
      <c r="A22" s="84" t="s">
        <v>43</v>
      </c>
      <c r="B22" s="84" t="s">
        <v>30</v>
      </c>
      <c r="C22" s="89"/>
      <c r="D22" s="84" t="s">
        <v>45</v>
      </c>
      <c r="E22" s="84" t="s">
        <v>142</v>
      </c>
      <c r="F22" s="84" t="s">
        <v>46</v>
      </c>
      <c r="G22" s="84" t="s">
        <v>36</v>
      </c>
      <c r="H22" s="84" t="s">
        <v>47</v>
      </c>
      <c r="I22" s="19" t="s">
        <v>22</v>
      </c>
      <c r="J22" s="19" t="s">
        <v>23</v>
      </c>
      <c r="K22" s="19" t="s">
        <v>24</v>
      </c>
      <c r="L22" s="19" t="s">
        <v>25</v>
      </c>
      <c r="M22" s="88"/>
      <c r="N22" s="88"/>
      <c r="O22" s="31" t="e">
        <f>+M22/N22</f>
        <v>#DIV/0!</v>
      </c>
      <c r="P22" s="31" t="e">
        <f>+O22/H22</f>
        <v>#DIV/0!</v>
      </c>
      <c r="Q22" s="138" t="s">
        <v>10</v>
      </c>
      <c r="R22" s="181" t="s">
        <v>283</v>
      </c>
      <c r="S22" s="251" t="s">
        <v>326</v>
      </c>
      <c r="T22" s="251" t="s">
        <v>305</v>
      </c>
    </row>
    <row r="23" spans="1:20" ht="46.5" customHeight="1">
      <c r="A23" s="84" t="s">
        <v>43</v>
      </c>
      <c r="B23" s="84" t="s">
        <v>30</v>
      </c>
      <c r="C23" s="89"/>
      <c r="D23" s="84" t="s">
        <v>48</v>
      </c>
      <c r="E23" s="84" t="s">
        <v>49</v>
      </c>
      <c r="F23" s="84" t="s">
        <v>46</v>
      </c>
      <c r="G23" s="84" t="s">
        <v>36</v>
      </c>
      <c r="H23" s="84" t="s">
        <v>47</v>
      </c>
      <c r="I23" s="19" t="s">
        <v>22</v>
      </c>
      <c r="J23" s="19" t="s">
        <v>23</v>
      </c>
      <c r="K23" s="19" t="s">
        <v>24</v>
      </c>
      <c r="L23" s="19" t="s">
        <v>25</v>
      </c>
      <c r="M23" s="88"/>
      <c r="N23" s="88"/>
      <c r="O23" s="31" t="e">
        <f t="shared" si="2"/>
        <v>#DIV/0!</v>
      </c>
      <c r="P23" s="31" t="e">
        <f t="shared" si="1"/>
        <v>#DIV/0!</v>
      </c>
      <c r="Q23" s="138" t="s">
        <v>10</v>
      </c>
      <c r="R23" s="181" t="s">
        <v>283</v>
      </c>
      <c r="S23" s="251" t="s">
        <v>326</v>
      </c>
      <c r="T23" s="251" t="s">
        <v>305</v>
      </c>
    </row>
    <row r="24" spans="1:20" ht="156.75" customHeight="1">
      <c r="A24" s="84" t="s">
        <v>43</v>
      </c>
      <c r="B24" s="84" t="s">
        <v>30</v>
      </c>
      <c r="C24" s="89"/>
      <c r="D24" s="84" t="s">
        <v>50</v>
      </c>
      <c r="E24" s="84" t="s">
        <v>143</v>
      </c>
      <c r="F24" s="84" t="s">
        <v>46</v>
      </c>
      <c r="G24" s="84" t="s">
        <v>36</v>
      </c>
      <c r="H24" s="84" t="s">
        <v>47</v>
      </c>
      <c r="I24" s="19" t="s">
        <v>22</v>
      </c>
      <c r="J24" s="19" t="s">
        <v>23</v>
      </c>
      <c r="K24" s="19" t="s">
        <v>24</v>
      </c>
      <c r="L24" s="19" t="s">
        <v>25</v>
      </c>
      <c r="M24" s="88"/>
      <c r="N24" s="88"/>
      <c r="O24" s="31" t="e">
        <f t="shared" si="2"/>
        <v>#DIV/0!</v>
      </c>
      <c r="P24" s="31" t="e">
        <f t="shared" si="1"/>
        <v>#DIV/0!</v>
      </c>
      <c r="Q24" s="138" t="s">
        <v>10</v>
      </c>
      <c r="R24" s="181" t="s">
        <v>283</v>
      </c>
      <c r="S24" s="251" t="s">
        <v>326</v>
      </c>
      <c r="T24" s="251" t="s">
        <v>305</v>
      </c>
    </row>
    <row r="25" spans="1:20" s="48" customFormat="1" ht="234" customHeight="1">
      <c r="A25" s="58" t="s">
        <v>51</v>
      </c>
      <c r="B25" s="58" t="s">
        <v>30</v>
      </c>
      <c r="C25" s="58"/>
      <c r="D25" s="58" t="s">
        <v>52</v>
      </c>
      <c r="E25" s="58" t="s">
        <v>53</v>
      </c>
      <c r="F25" s="130" t="s">
        <v>54</v>
      </c>
      <c r="G25" s="58" t="s">
        <v>36</v>
      </c>
      <c r="H25" s="90">
        <v>1</v>
      </c>
      <c r="I25" s="165" t="s">
        <v>22</v>
      </c>
      <c r="J25" s="57" t="s">
        <v>23</v>
      </c>
      <c r="K25" s="57" t="s">
        <v>24</v>
      </c>
      <c r="L25" s="57" t="s">
        <v>25</v>
      </c>
      <c r="M25" s="153">
        <v>131</v>
      </c>
      <c r="N25" s="58">
        <v>131</v>
      </c>
      <c r="O25" s="59">
        <f t="shared" si="2"/>
        <v>1</v>
      </c>
      <c r="P25" s="59">
        <f t="shared" si="1"/>
        <v>1</v>
      </c>
      <c r="Q25" s="135" t="str">
        <f t="shared" si="0"/>
        <v>SATISFACTORIO</v>
      </c>
      <c r="R25" s="182" t="s">
        <v>281</v>
      </c>
      <c r="S25" s="215" t="s">
        <v>335</v>
      </c>
      <c r="T25" s="246" t="s">
        <v>295</v>
      </c>
    </row>
    <row r="26" spans="1:20" ht="96" customHeight="1">
      <c r="A26" s="15" t="s">
        <v>51</v>
      </c>
      <c r="B26" s="15" t="s">
        <v>30</v>
      </c>
      <c r="C26" s="15"/>
      <c r="D26" s="15" t="s">
        <v>55</v>
      </c>
      <c r="E26" s="15" t="s">
        <v>56</v>
      </c>
      <c r="F26" s="91" t="s">
        <v>54</v>
      </c>
      <c r="G26" s="15" t="s">
        <v>33</v>
      </c>
      <c r="H26" s="92">
        <v>1</v>
      </c>
      <c r="I26" s="20" t="s">
        <v>22</v>
      </c>
      <c r="J26" s="20" t="s">
        <v>23</v>
      </c>
      <c r="K26" s="20" t="s">
        <v>24</v>
      </c>
      <c r="L26" s="20" t="s">
        <v>25</v>
      </c>
      <c r="M26" s="153">
        <v>114843</v>
      </c>
      <c r="N26" s="153">
        <v>114843</v>
      </c>
      <c r="O26" s="166">
        <f t="shared" si="2"/>
        <v>1</v>
      </c>
      <c r="P26" s="32">
        <f t="shared" si="1"/>
        <v>1</v>
      </c>
      <c r="Q26" s="135" t="str">
        <f t="shared" si="0"/>
        <v>SATISFACTORIO</v>
      </c>
      <c r="R26" s="183" t="s">
        <v>292</v>
      </c>
      <c r="S26" s="216" t="s">
        <v>327</v>
      </c>
      <c r="T26" s="246" t="s">
        <v>295</v>
      </c>
    </row>
    <row r="27" spans="1:20" ht="95.25" customHeight="1">
      <c r="A27" s="15" t="s">
        <v>51</v>
      </c>
      <c r="B27" s="15" t="s">
        <v>30</v>
      </c>
      <c r="C27" s="15"/>
      <c r="D27" s="15" t="s">
        <v>57</v>
      </c>
      <c r="E27" s="15" t="s">
        <v>58</v>
      </c>
      <c r="F27" s="91" t="s">
        <v>46</v>
      </c>
      <c r="G27" s="15" t="s">
        <v>36</v>
      </c>
      <c r="H27" s="92">
        <v>1</v>
      </c>
      <c r="I27" s="20" t="s">
        <v>22</v>
      </c>
      <c r="J27" s="20" t="s">
        <v>23</v>
      </c>
      <c r="K27" s="20" t="s">
        <v>24</v>
      </c>
      <c r="L27" s="20" t="s">
        <v>25</v>
      </c>
      <c r="M27" s="153">
        <v>0</v>
      </c>
      <c r="N27" s="58">
        <v>0</v>
      </c>
      <c r="O27" s="32" t="e">
        <f t="shared" si="2"/>
        <v>#DIV/0!</v>
      </c>
      <c r="P27" s="32" t="e">
        <f t="shared" si="1"/>
        <v>#DIV/0!</v>
      </c>
      <c r="Q27" s="155" t="s">
        <v>10</v>
      </c>
      <c r="R27" s="182" t="s">
        <v>282</v>
      </c>
      <c r="S27" s="215" t="s">
        <v>282</v>
      </c>
      <c r="T27" s="246" t="s">
        <v>295</v>
      </c>
    </row>
    <row r="28" spans="1:20" ht="102.75" customHeight="1">
      <c r="A28" s="15" t="s">
        <v>51</v>
      </c>
      <c r="B28" s="15" t="s">
        <v>30</v>
      </c>
      <c r="C28" s="15"/>
      <c r="D28" s="15" t="s">
        <v>59</v>
      </c>
      <c r="E28" s="15" t="s">
        <v>60</v>
      </c>
      <c r="F28" s="91" t="s">
        <v>46</v>
      </c>
      <c r="G28" s="15" t="s">
        <v>36</v>
      </c>
      <c r="H28" s="92">
        <v>1</v>
      </c>
      <c r="I28" s="20" t="s">
        <v>22</v>
      </c>
      <c r="J28" s="20" t="s">
        <v>23</v>
      </c>
      <c r="K28" s="20" t="s">
        <v>24</v>
      </c>
      <c r="L28" s="20" t="s">
        <v>25</v>
      </c>
      <c r="M28" s="153">
        <v>0</v>
      </c>
      <c r="N28" s="58">
        <v>0</v>
      </c>
      <c r="O28" s="32" t="e">
        <f t="shared" si="2"/>
        <v>#DIV/0!</v>
      </c>
      <c r="P28" s="32" t="e">
        <f t="shared" si="1"/>
        <v>#DIV/0!</v>
      </c>
      <c r="Q28" s="138" t="s">
        <v>10</v>
      </c>
      <c r="R28" s="182" t="s">
        <v>282</v>
      </c>
      <c r="S28" s="215" t="s">
        <v>282</v>
      </c>
      <c r="T28" s="246" t="s">
        <v>295</v>
      </c>
    </row>
    <row r="29" spans="1:20" ht="141.75" customHeight="1">
      <c r="A29" s="94" t="s">
        <v>51</v>
      </c>
      <c r="B29" s="94" t="s">
        <v>34</v>
      </c>
      <c r="C29" s="94"/>
      <c r="D29" s="94" t="s">
        <v>61</v>
      </c>
      <c r="E29" s="94" t="s">
        <v>62</v>
      </c>
      <c r="F29" s="95" t="s">
        <v>54</v>
      </c>
      <c r="G29" s="94" t="s">
        <v>36</v>
      </c>
      <c r="H29" s="96">
        <v>1</v>
      </c>
      <c r="I29" s="55" t="s">
        <v>22</v>
      </c>
      <c r="J29" s="55" t="s">
        <v>23</v>
      </c>
      <c r="K29" s="55" t="s">
        <v>24</v>
      </c>
      <c r="L29" s="55" t="s">
        <v>25</v>
      </c>
      <c r="M29" s="104">
        <v>100</v>
      </c>
      <c r="N29" s="104">
        <v>100</v>
      </c>
      <c r="O29" s="56">
        <f t="shared" si="2"/>
        <v>1</v>
      </c>
      <c r="P29" s="56">
        <f t="shared" si="1"/>
        <v>1</v>
      </c>
      <c r="Q29" s="135" t="str">
        <f t="shared" si="0"/>
        <v>SATISFACTORIO</v>
      </c>
      <c r="R29" s="182" t="s">
        <v>270</v>
      </c>
      <c r="S29" s="215" t="s">
        <v>270</v>
      </c>
      <c r="T29" s="246" t="s">
        <v>295</v>
      </c>
    </row>
    <row r="30" spans="1:20" ht="101.25" customHeight="1">
      <c r="A30" s="60" t="s">
        <v>63</v>
      </c>
      <c r="B30" s="60" t="s">
        <v>30</v>
      </c>
      <c r="C30" s="97"/>
      <c r="D30" s="60" t="s">
        <v>64</v>
      </c>
      <c r="E30" s="60" t="s">
        <v>65</v>
      </c>
      <c r="F30" s="98" t="s">
        <v>66</v>
      </c>
      <c r="G30" s="60" t="s">
        <v>36</v>
      </c>
      <c r="H30" s="99">
        <v>1</v>
      </c>
      <c r="I30" s="21" t="s">
        <v>22</v>
      </c>
      <c r="J30" s="21" t="s">
        <v>23</v>
      </c>
      <c r="K30" s="21" t="s">
        <v>24</v>
      </c>
      <c r="L30" s="21" t="s">
        <v>25</v>
      </c>
      <c r="M30" s="139">
        <v>0</v>
      </c>
      <c r="N30" s="140">
        <v>0</v>
      </c>
      <c r="O30" s="33" t="e">
        <f t="shared" si="2"/>
        <v>#DIV/0!</v>
      </c>
      <c r="P30" s="33" t="e">
        <f t="shared" si="1"/>
        <v>#DIV/0!</v>
      </c>
      <c r="Q30" s="138" t="s">
        <v>10</v>
      </c>
      <c r="R30" s="184" t="s">
        <v>289</v>
      </c>
      <c r="S30" s="217" t="s">
        <v>328</v>
      </c>
      <c r="T30" s="245" t="s">
        <v>305</v>
      </c>
    </row>
    <row r="31" spans="1:20" ht="353.25" customHeight="1">
      <c r="A31" s="60" t="s">
        <v>63</v>
      </c>
      <c r="B31" s="60" t="s">
        <v>30</v>
      </c>
      <c r="C31" s="97"/>
      <c r="D31" s="101" t="s">
        <v>67</v>
      </c>
      <c r="E31" s="101" t="s">
        <v>0</v>
      </c>
      <c r="F31" s="98" t="s">
        <v>66</v>
      </c>
      <c r="G31" s="60" t="s">
        <v>36</v>
      </c>
      <c r="H31" s="99">
        <v>1</v>
      </c>
      <c r="I31" s="21" t="s">
        <v>22</v>
      </c>
      <c r="J31" s="21" t="s">
        <v>23</v>
      </c>
      <c r="K31" s="21" t="s">
        <v>24</v>
      </c>
      <c r="L31" s="21" t="s">
        <v>25</v>
      </c>
      <c r="M31" s="141">
        <v>84</v>
      </c>
      <c r="N31" s="141">
        <v>84</v>
      </c>
      <c r="O31" s="33">
        <f t="shared" si="2"/>
        <v>1</v>
      </c>
      <c r="P31" s="33">
        <f t="shared" si="1"/>
        <v>1</v>
      </c>
      <c r="Q31" s="135" t="str">
        <f t="shared" si="0"/>
        <v>SATISFACTORIO</v>
      </c>
      <c r="R31" s="184" t="s">
        <v>290</v>
      </c>
      <c r="S31" s="217" t="s">
        <v>290</v>
      </c>
      <c r="T31" s="245" t="s">
        <v>305</v>
      </c>
    </row>
    <row r="32" spans="1:20" ht="126.75" customHeight="1">
      <c r="A32" s="60" t="s">
        <v>63</v>
      </c>
      <c r="B32" s="60" t="s">
        <v>34</v>
      </c>
      <c r="C32" s="97"/>
      <c r="D32" s="101" t="s">
        <v>174</v>
      </c>
      <c r="E32" s="101" t="s">
        <v>68</v>
      </c>
      <c r="F32" s="98" t="s">
        <v>66</v>
      </c>
      <c r="G32" s="60" t="s">
        <v>36</v>
      </c>
      <c r="H32" s="99">
        <v>1</v>
      </c>
      <c r="I32" s="21" t="s">
        <v>22</v>
      </c>
      <c r="J32" s="21" t="s">
        <v>23</v>
      </c>
      <c r="K32" s="21" t="s">
        <v>24</v>
      </c>
      <c r="L32" s="21" t="s">
        <v>25</v>
      </c>
      <c r="M32" s="116">
        <v>90</v>
      </c>
      <c r="N32" s="116">
        <v>90</v>
      </c>
      <c r="O32" s="33">
        <f t="shared" si="2"/>
        <v>1</v>
      </c>
      <c r="P32" s="33">
        <f t="shared" si="1"/>
        <v>1</v>
      </c>
      <c r="Q32" s="135" t="str">
        <f t="shared" si="0"/>
        <v>SATISFACTORIO</v>
      </c>
      <c r="R32" s="163" t="s">
        <v>246</v>
      </c>
      <c r="S32" s="218" t="s">
        <v>246</v>
      </c>
      <c r="T32" s="245" t="s">
        <v>305</v>
      </c>
    </row>
    <row r="33" spans="1:20" ht="186.75" customHeight="1">
      <c r="A33" s="60" t="s">
        <v>63</v>
      </c>
      <c r="B33" s="60" t="s">
        <v>30</v>
      </c>
      <c r="C33" s="97"/>
      <c r="D33" s="102" t="s">
        <v>52</v>
      </c>
      <c r="E33" s="102" t="s">
        <v>69</v>
      </c>
      <c r="F33" s="98" t="s">
        <v>66</v>
      </c>
      <c r="G33" s="60" t="s">
        <v>36</v>
      </c>
      <c r="H33" s="99">
        <v>1</v>
      </c>
      <c r="I33" s="21" t="s">
        <v>22</v>
      </c>
      <c r="J33" s="21" t="s">
        <v>23</v>
      </c>
      <c r="K33" s="21" t="s">
        <v>24</v>
      </c>
      <c r="L33" s="21" t="s">
        <v>25</v>
      </c>
      <c r="M33" s="154">
        <v>131</v>
      </c>
      <c r="N33" s="154">
        <v>131</v>
      </c>
      <c r="O33" s="33">
        <f t="shared" si="2"/>
        <v>1</v>
      </c>
      <c r="P33" s="33">
        <f t="shared" si="1"/>
        <v>1</v>
      </c>
      <c r="Q33" s="135" t="str">
        <f t="shared" si="0"/>
        <v>SATISFACTORIO</v>
      </c>
      <c r="R33" s="163" t="s">
        <v>281</v>
      </c>
      <c r="S33" s="218" t="s">
        <v>336</v>
      </c>
      <c r="T33" s="245" t="s">
        <v>305</v>
      </c>
    </row>
    <row r="34" spans="1:20" ht="116.25" customHeight="1">
      <c r="A34" s="60" t="s">
        <v>63</v>
      </c>
      <c r="B34" s="60" t="s">
        <v>30</v>
      </c>
      <c r="C34" s="97"/>
      <c r="D34" s="101" t="s">
        <v>70</v>
      </c>
      <c r="E34" s="101" t="s">
        <v>71</v>
      </c>
      <c r="F34" s="98" t="s">
        <v>66</v>
      </c>
      <c r="G34" s="60" t="s">
        <v>36</v>
      </c>
      <c r="H34" s="99">
        <v>1</v>
      </c>
      <c r="I34" s="21" t="s">
        <v>22</v>
      </c>
      <c r="J34" s="21" t="s">
        <v>23</v>
      </c>
      <c r="K34" s="21" t="s">
        <v>24</v>
      </c>
      <c r="L34" s="21" t="s">
        <v>25</v>
      </c>
      <c r="M34" s="116">
        <v>57</v>
      </c>
      <c r="N34" s="116">
        <v>57</v>
      </c>
      <c r="O34" s="33">
        <f t="shared" si="2"/>
        <v>1</v>
      </c>
      <c r="P34" s="33">
        <f t="shared" si="1"/>
        <v>1</v>
      </c>
      <c r="Q34" s="135" t="str">
        <f t="shared" si="0"/>
        <v>SATISFACTORIO</v>
      </c>
      <c r="R34" s="163" t="s">
        <v>291</v>
      </c>
      <c r="S34" s="218" t="s">
        <v>291</v>
      </c>
      <c r="T34" s="245" t="s">
        <v>305</v>
      </c>
    </row>
    <row r="35" spans="1:20" ht="110.25" customHeight="1">
      <c r="A35" s="15" t="s">
        <v>72</v>
      </c>
      <c r="B35" s="15" t="s">
        <v>30</v>
      </c>
      <c r="C35" s="103" t="s">
        <v>73</v>
      </c>
      <c r="D35" s="58" t="s">
        <v>74</v>
      </c>
      <c r="E35" s="58" t="s">
        <v>75</v>
      </c>
      <c r="F35" s="91" t="s">
        <v>32</v>
      </c>
      <c r="G35" s="15" t="s">
        <v>36</v>
      </c>
      <c r="H35" s="92">
        <v>1</v>
      </c>
      <c r="I35" s="20" t="s">
        <v>22</v>
      </c>
      <c r="J35" s="20" t="s">
        <v>23</v>
      </c>
      <c r="K35" s="20" t="s">
        <v>24</v>
      </c>
      <c r="L35" s="20" t="s">
        <v>25</v>
      </c>
      <c r="M35" s="93">
        <v>311</v>
      </c>
      <c r="N35" s="142">
        <v>311</v>
      </c>
      <c r="O35" s="32">
        <f t="shared" si="2"/>
        <v>1</v>
      </c>
      <c r="P35" s="32">
        <f t="shared" si="1"/>
        <v>1</v>
      </c>
      <c r="Q35" s="135" t="str">
        <f t="shared" si="0"/>
        <v>SATISFACTORIO</v>
      </c>
      <c r="R35" s="185" t="s">
        <v>271</v>
      </c>
      <c r="S35" s="219" t="s">
        <v>306</v>
      </c>
      <c r="T35" s="244" t="s">
        <v>295</v>
      </c>
    </row>
    <row r="36" spans="1:20" ht="126" customHeight="1">
      <c r="A36" s="15" t="s">
        <v>72</v>
      </c>
      <c r="B36" s="15" t="s">
        <v>34</v>
      </c>
      <c r="C36" s="103" t="s">
        <v>76</v>
      </c>
      <c r="D36" s="15" t="s">
        <v>77</v>
      </c>
      <c r="E36" s="15" t="s">
        <v>78</v>
      </c>
      <c r="F36" s="91" t="s">
        <v>32</v>
      </c>
      <c r="G36" s="15" t="s">
        <v>33</v>
      </c>
      <c r="H36" s="92">
        <v>1</v>
      </c>
      <c r="I36" s="20" t="s">
        <v>22</v>
      </c>
      <c r="J36" s="20" t="s">
        <v>23</v>
      </c>
      <c r="K36" s="20" t="s">
        <v>24</v>
      </c>
      <c r="L36" s="20" t="s">
        <v>25</v>
      </c>
      <c r="M36" s="93">
        <v>12</v>
      </c>
      <c r="N36" s="93">
        <v>12</v>
      </c>
      <c r="O36" s="32">
        <f t="shared" si="2"/>
        <v>1</v>
      </c>
      <c r="P36" s="32">
        <f t="shared" si="1"/>
        <v>1</v>
      </c>
      <c r="Q36" s="135" t="str">
        <f t="shared" si="0"/>
        <v>SATISFACTORIO</v>
      </c>
      <c r="R36" s="185" t="s">
        <v>309</v>
      </c>
      <c r="S36" s="219" t="s">
        <v>306</v>
      </c>
      <c r="T36" s="244" t="s">
        <v>295</v>
      </c>
    </row>
    <row r="37" spans="1:20" ht="118.5" customHeight="1">
      <c r="A37" s="15" t="s">
        <v>72</v>
      </c>
      <c r="B37" s="15" t="s">
        <v>124</v>
      </c>
      <c r="C37" s="103" t="s">
        <v>79</v>
      </c>
      <c r="D37" s="15" t="s">
        <v>80</v>
      </c>
      <c r="E37" s="15" t="s">
        <v>81</v>
      </c>
      <c r="F37" s="91" t="s">
        <v>82</v>
      </c>
      <c r="G37" s="15" t="s">
        <v>129</v>
      </c>
      <c r="H37" s="92">
        <v>1</v>
      </c>
      <c r="I37" s="158" t="s">
        <v>22</v>
      </c>
      <c r="J37" s="20" t="s">
        <v>23</v>
      </c>
      <c r="K37" s="20" t="s">
        <v>24</v>
      </c>
      <c r="L37" s="20" t="s">
        <v>25</v>
      </c>
      <c r="M37" s="162">
        <v>92</v>
      </c>
      <c r="N37" s="162">
        <v>98</v>
      </c>
      <c r="O37" s="32">
        <f t="shared" si="2"/>
        <v>0.9387755102040817</v>
      </c>
      <c r="P37" s="32">
        <f t="shared" si="1"/>
        <v>0.9387755102040817</v>
      </c>
      <c r="Q37" s="144" t="str">
        <f t="shared" si="0"/>
        <v>ACEPTABLE</v>
      </c>
      <c r="R37" s="186" t="s">
        <v>278</v>
      </c>
      <c r="S37" s="220" t="s">
        <v>310</v>
      </c>
      <c r="T37" s="244" t="s">
        <v>295</v>
      </c>
    </row>
    <row r="38" spans="1:20" ht="144.75" customHeight="1">
      <c r="A38" s="15" t="s">
        <v>72</v>
      </c>
      <c r="B38" s="15" t="s">
        <v>34</v>
      </c>
      <c r="C38" s="103" t="s">
        <v>83</v>
      </c>
      <c r="D38" s="15" t="s">
        <v>84</v>
      </c>
      <c r="E38" s="15" t="s">
        <v>85</v>
      </c>
      <c r="F38" s="91" t="s">
        <v>82</v>
      </c>
      <c r="G38" s="15" t="s">
        <v>33</v>
      </c>
      <c r="H38" s="92">
        <v>1</v>
      </c>
      <c r="I38" s="20" t="s">
        <v>22</v>
      </c>
      <c r="J38" s="20" t="s">
        <v>23</v>
      </c>
      <c r="K38" s="20" t="s">
        <v>24</v>
      </c>
      <c r="L38" s="20" t="s">
        <v>25</v>
      </c>
      <c r="M38" s="93">
        <v>1</v>
      </c>
      <c r="N38" s="93">
        <v>2</v>
      </c>
      <c r="O38" s="32">
        <f t="shared" si="2"/>
        <v>0.5</v>
      </c>
      <c r="P38" s="32">
        <f t="shared" si="1"/>
        <v>0.5</v>
      </c>
      <c r="Q38" s="143" t="str">
        <f t="shared" si="0"/>
        <v>MINIMO</v>
      </c>
      <c r="R38" s="186" t="s">
        <v>253</v>
      </c>
      <c r="S38" s="220" t="s">
        <v>253</v>
      </c>
      <c r="T38" s="244" t="s">
        <v>295</v>
      </c>
    </row>
    <row r="39" spans="1:20" ht="336" customHeight="1">
      <c r="A39" s="15" t="s">
        <v>72</v>
      </c>
      <c r="B39" s="15" t="s">
        <v>30</v>
      </c>
      <c r="C39" s="103" t="s">
        <v>86</v>
      </c>
      <c r="D39" s="15" t="s">
        <v>87</v>
      </c>
      <c r="E39" s="15" t="s">
        <v>88</v>
      </c>
      <c r="F39" s="91" t="s">
        <v>82</v>
      </c>
      <c r="G39" s="15" t="s">
        <v>33</v>
      </c>
      <c r="H39" s="92">
        <v>1</v>
      </c>
      <c r="I39" s="20" t="s">
        <v>22</v>
      </c>
      <c r="J39" s="20" t="s">
        <v>23</v>
      </c>
      <c r="K39" s="20" t="s">
        <v>24</v>
      </c>
      <c r="L39" s="20" t="s">
        <v>25</v>
      </c>
      <c r="M39" s="93">
        <v>3</v>
      </c>
      <c r="N39" s="93">
        <v>3</v>
      </c>
      <c r="O39" s="32">
        <f t="shared" si="2"/>
        <v>1</v>
      </c>
      <c r="P39" s="32">
        <f t="shared" si="1"/>
        <v>1</v>
      </c>
      <c r="Q39" s="137" t="str">
        <f t="shared" si="0"/>
        <v>SATISFACTORIO</v>
      </c>
      <c r="R39" s="187" t="s">
        <v>243</v>
      </c>
      <c r="S39" s="221" t="s">
        <v>307</v>
      </c>
      <c r="T39" s="244" t="s">
        <v>295</v>
      </c>
    </row>
    <row r="40" spans="1:20" ht="273.75" customHeight="1">
      <c r="A40" s="15" t="s">
        <v>72</v>
      </c>
      <c r="B40" s="15" t="s">
        <v>30</v>
      </c>
      <c r="C40" s="103" t="s">
        <v>89</v>
      </c>
      <c r="D40" s="15" t="s">
        <v>90</v>
      </c>
      <c r="E40" s="15" t="s">
        <v>311</v>
      </c>
      <c r="F40" s="91" t="s">
        <v>32</v>
      </c>
      <c r="G40" s="15" t="s">
        <v>33</v>
      </c>
      <c r="H40" s="92">
        <v>1</v>
      </c>
      <c r="I40" s="20" t="s">
        <v>22</v>
      </c>
      <c r="J40" s="20" t="s">
        <v>23</v>
      </c>
      <c r="K40" s="20" t="s">
        <v>24</v>
      </c>
      <c r="L40" s="20" t="s">
        <v>25</v>
      </c>
      <c r="M40" s="104">
        <v>9</v>
      </c>
      <c r="N40" s="104">
        <v>9</v>
      </c>
      <c r="O40" s="32">
        <f t="shared" si="2"/>
        <v>1</v>
      </c>
      <c r="P40" s="32">
        <f t="shared" si="1"/>
        <v>1</v>
      </c>
      <c r="Q40" s="137" t="str">
        <f t="shared" si="0"/>
        <v>SATISFACTORIO</v>
      </c>
      <c r="R40" s="187" t="s">
        <v>244</v>
      </c>
      <c r="S40" s="221" t="s">
        <v>334</v>
      </c>
      <c r="T40" s="244" t="s">
        <v>295</v>
      </c>
    </row>
    <row r="41" spans="1:20" ht="156.75" customHeight="1">
      <c r="A41" s="15" t="s">
        <v>72</v>
      </c>
      <c r="B41" s="15" t="s">
        <v>34</v>
      </c>
      <c r="C41" s="15" t="s">
        <v>91</v>
      </c>
      <c r="D41" s="15" t="s">
        <v>92</v>
      </c>
      <c r="E41" s="15" t="s">
        <v>188</v>
      </c>
      <c r="F41" s="91" t="s">
        <v>32</v>
      </c>
      <c r="G41" s="15" t="s">
        <v>33</v>
      </c>
      <c r="H41" s="92">
        <v>1</v>
      </c>
      <c r="I41" s="20" t="s">
        <v>22</v>
      </c>
      <c r="J41" s="20" t="s">
        <v>23</v>
      </c>
      <c r="K41" s="20" t="s">
        <v>24</v>
      </c>
      <c r="L41" s="20" t="s">
        <v>25</v>
      </c>
      <c r="M41" s="104">
        <v>79</v>
      </c>
      <c r="N41" s="104">
        <v>79</v>
      </c>
      <c r="O41" s="32">
        <f t="shared" si="2"/>
        <v>1</v>
      </c>
      <c r="P41" s="32">
        <f t="shared" si="1"/>
        <v>1</v>
      </c>
      <c r="Q41" s="137" t="str">
        <f t="shared" si="0"/>
        <v>SATISFACTORIO</v>
      </c>
      <c r="R41" s="187" t="s">
        <v>245</v>
      </c>
      <c r="S41" s="221" t="s">
        <v>308</v>
      </c>
      <c r="T41" s="244" t="s">
        <v>295</v>
      </c>
    </row>
    <row r="42" spans="1:20" ht="87.75" customHeight="1">
      <c r="A42" s="105" t="s">
        <v>93</v>
      </c>
      <c r="B42" s="105" t="s">
        <v>30</v>
      </c>
      <c r="C42" s="105" t="s">
        <v>94</v>
      </c>
      <c r="D42" s="105" t="s">
        <v>134</v>
      </c>
      <c r="E42" s="105" t="s">
        <v>135</v>
      </c>
      <c r="F42" s="106" t="s">
        <v>32</v>
      </c>
      <c r="G42" s="105" t="s">
        <v>33</v>
      </c>
      <c r="H42" s="107">
        <v>0.95</v>
      </c>
      <c r="I42" s="22" t="s">
        <v>22</v>
      </c>
      <c r="J42" s="22" t="s">
        <v>23</v>
      </c>
      <c r="K42" s="22" t="s">
        <v>24</v>
      </c>
      <c r="L42" s="22" t="s">
        <v>25</v>
      </c>
      <c r="M42" s="109">
        <f>125029791+34110307</f>
        <v>159140098</v>
      </c>
      <c r="N42" s="109">
        <f>1408275+475826+123379325+1375168+286515+32485512</f>
        <v>159410621</v>
      </c>
      <c r="O42" s="39">
        <f>+M42/N42</f>
        <v>0.9983029800755873</v>
      </c>
      <c r="P42" s="34">
        <f t="shared" si="1"/>
        <v>1.0508452421848287</v>
      </c>
      <c r="Q42" s="137" t="str">
        <f t="shared" si="0"/>
        <v>SATISFACTORIO</v>
      </c>
      <c r="R42" s="188" t="s">
        <v>261</v>
      </c>
      <c r="S42" s="233" t="s">
        <v>312</v>
      </c>
      <c r="T42" s="243" t="s">
        <v>297</v>
      </c>
    </row>
    <row r="43" spans="1:20" ht="162.75" customHeight="1">
      <c r="A43" s="105" t="s">
        <v>93</v>
      </c>
      <c r="B43" s="105" t="s">
        <v>30</v>
      </c>
      <c r="C43" s="105" t="s">
        <v>95</v>
      </c>
      <c r="D43" s="105" t="s">
        <v>127</v>
      </c>
      <c r="E43" s="105" t="s">
        <v>128</v>
      </c>
      <c r="F43" s="106" t="s">
        <v>32</v>
      </c>
      <c r="G43" s="105" t="s">
        <v>33</v>
      </c>
      <c r="H43" s="107">
        <v>1</v>
      </c>
      <c r="I43" s="22" t="s">
        <v>22</v>
      </c>
      <c r="J43" s="22" t="s">
        <v>23</v>
      </c>
      <c r="K43" s="22" t="s">
        <v>24</v>
      </c>
      <c r="L43" s="22" t="s">
        <v>25</v>
      </c>
      <c r="M43" s="109">
        <v>55</v>
      </c>
      <c r="N43" s="109">
        <v>62</v>
      </c>
      <c r="O43" s="34">
        <f>+M43/N43</f>
        <v>0.8870967741935484</v>
      </c>
      <c r="P43" s="34">
        <f t="shared" si="1"/>
        <v>0.8870967741935484</v>
      </c>
      <c r="Q43" s="144" t="str">
        <f t="shared" si="0"/>
        <v>ACEPTABLE</v>
      </c>
      <c r="R43" s="188" t="s">
        <v>260</v>
      </c>
      <c r="S43" s="233" t="s">
        <v>313</v>
      </c>
      <c r="T43" s="243" t="s">
        <v>297</v>
      </c>
    </row>
    <row r="44" spans="1:20" ht="107.25" customHeight="1">
      <c r="A44" s="105" t="s">
        <v>93</v>
      </c>
      <c r="B44" s="105" t="s">
        <v>30</v>
      </c>
      <c r="C44" s="105" t="s">
        <v>95</v>
      </c>
      <c r="D44" s="105" t="s">
        <v>132</v>
      </c>
      <c r="E44" s="105" t="s">
        <v>133</v>
      </c>
      <c r="F44" s="106" t="s">
        <v>32</v>
      </c>
      <c r="G44" s="105" t="s">
        <v>33</v>
      </c>
      <c r="H44" s="107">
        <v>1</v>
      </c>
      <c r="I44" s="22" t="s">
        <v>22</v>
      </c>
      <c r="J44" s="22" t="s">
        <v>23</v>
      </c>
      <c r="K44" s="22" t="s">
        <v>24</v>
      </c>
      <c r="L44" s="22" t="s">
        <v>25</v>
      </c>
      <c r="M44" s="108">
        <v>416367169480</v>
      </c>
      <c r="N44" s="108">
        <v>417279687610</v>
      </c>
      <c r="O44" s="54">
        <f t="shared" si="2"/>
        <v>0.9978131738565409</v>
      </c>
      <c r="P44" s="34">
        <f t="shared" si="1"/>
        <v>0.9978131738565409</v>
      </c>
      <c r="Q44" s="137" t="str">
        <f t="shared" si="0"/>
        <v>SATISFACTORIO</v>
      </c>
      <c r="R44" s="188" t="s">
        <v>257</v>
      </c>
      <c r="S44" s="234" t="s">
        <v>355</v>
      </c>
      <c r="T44" s="243" t="s">
        <v>297</v>
      </c>
    </row>
    <row r="45" spans="1:20" ht="136.5" customHeight="1">
      <c r="A45" s="105" t="s">
        <v>93</v>
      </c>
      <c r="B45" s="105" t="s">
        <v>30</v>
      </c>
      <c r="C45" s="105" t="s">
        <v>96</v>
      </c>
      <c r="D45" s="105" t="s">
        <v>130</v>
      </c>
      <c r="E45" s="105" t="s">
        <v>131</v>
      </c>
      <c r="F45" s="106" t="s">
        <v>32</v>
      </c>
      <c r="G45" s="105" t="s">
        <v>129</v>
      </c>
      <c r="H45" s="107">
        <v>1</v>
      </c>
      <c r="I45" s="22" t="s">
        <v>22</v>
      </c>
      <c r="J45" s="22" t="s">
        <v>23</v>
      </c>
      <c r="K45" s="22" t="s">
        <v>24</v>
      </c>
      <c r="L45" s="22" t="s">
        <v>25</v>
      </c>
      <c r="M45" s="133">
        <v>99.83</v>
      </c>
      <c r="N45" s="108">
        <v>100</v>
      </c>
      <c r="O45" s="54">
        <f t="shared" si="2"/>
        <v>0.9983</v>
      </c>
      <c r="P45" s="34">
        <f t="shared" si="1"/>
        <v>0.9983</v>
      </c>
      <c r="Q45" s="137" t="str">
        <f t="shared" si="0"/>
        <v>SATISFACTORIO</v>
      </c>
      <c r="R45" s="189" t="s">
        <v>262</v>
      </c>
      <c r="S45" s="233" t="s">
        <v>262</v>
      </c>
      <c r="T45" s="243" t="s">
        <v>297</v>
      </c>
    </row>
    <row r="46" spans="1:20" ht="78.75" customHeight="1">
      <c r="A46" s="105" t="s">
        <v>93</v>
      </c>
      <c r="B46" s="105" t="s">
        <v>30</v>
      </c>
      <c r="C46" s="105" t="s">
        <v>96</v>
      </c>
      <c r="D46" s="105" t="s">
        <v>97</v>
      </c>
      <c r="E46" s="105" t="s">
        <v>98</v>
      </c>
      <c r="F46" s="106" t="s">
        <v>32</v>
      </c>
      <c r="G46" s="105" t="s">
        <v>129</v>
      </c>
      <c r="H46" s="107">
        <v>1</v>
      </c>
      <c r="I46" s="22" t="s">
        <v>22</v>
      </c>
      <c r="J46" s="22" t="s">
        <v>23</v>
      </c>
      <c r="K46" s="22" t="s">
        <v>24</v>
      </c>
      <c r="L46" s="22" t="s">
        <v>25</v>
      </c>
      <c r="M46" s="110">
        <f>34116227+32966240+31721956+30886805+28932492+26440547</f>
        <v>185064267</v>
      </c>
      <c r="N46" s="110">
        <f>34559840+33061648+31787415+31002196+29067640+26541844</f>
        <v>186020583</v>
      </c>
      <c r="O46" s="34">
        <f t="shared" si="2"/>
        <v>0.9948590850293163</v>
      </c>
      <c r="P46" s="34">
        <f t="shared" si="1"/>
        <v>0.9948590850293163</v>
      </c>
      <c r="Q46" s="137" t="str">
        <f t="shared" si="0"/>
        <v>SATISFACTORIO</v>
      </c>
      <c r="R46" s="190" t="s">
        <v>258</v>
      </c>
      <c r="S46" s="234" t="s">
        <v>353</v>
      </c>
      <c r="T46" s="243" t="s">
        <v>297</v>
      </c>
    </row>
    <row r="47" spans="1:20" ht="161.25" customHeight="1" thickBot="1">
      <c r="A47" s="105" t="s">
        <v>93</v>
      </c>
      <c r="B47" s="105" t="s">
        <v>30</v>
      </c>
      <c r="C47" s="105" t="s">
        <v>99</v>
      </c>
      <c r="D47" s="105" t="s">
        <v>136</v>
      </c>
      <c r="E47" s="105" t="s">
        <v>137</v>
      </c>
      <c r="F47" s="106" t="s">
        <v>32</v>
      </c>
      <c r="G47" s="105" t="s">
        <v>129</v>
      </c>
      <c r="H47" s="107">
        <v>1</v>
      </c>
      <c r="I47" s="22" t="s">
        <v>22</v>
      </c>
      <c r="J47" s="22" t="s">
        <v>23</v>
      </c>
      <c r="K47" s="22" t="s">
        <v>24</v>
      </c>
      <c r="L47" s="22" t="s">
        <v>25</v>
      </c>
      <c r="M47" s="111">
        <v>34</v>
      </c>
      <c r="N47" s="111">
        <v>43</v>
      </c>
      <c r="O47" s="34">
        <f>+M47/N47</f>
        <v>0.7906976744186046</v>
      </c>
      <c r="P47" s="34">
        <f>+O47/H47</f>
        <v>0.7906976744186046</v>
      </c>
      <c r="Q47" s="144" t="str">
        <f t="shared" si="0"/>
        <v>ACEPTABLE</v>
      </c>
      <c r="R47" s="164" t="s">
        <v>247</v>
      </c>
      <c r="S47" s="233" t="s">
        <v>354</v>
      </c>
      <c r="T47" s="243" t="s">
        <v>297</v>
      </c>
    </row>
    <row r="48" spans="1:20" ht="142.5" customHeight="1" thickTop="1">
      <c r="A48" s="112" t="s">
        <v>100</v>
      </c>
      <c r="B48" s="112" t="s">
        <v>30</v>
      </c>
      <c r="C48" s="112" t="s">
        <v>161</v>
      </c>
      <c r="D48" s="113" t="s">
        <v>101</v>
      </c>
      <c r="E48" s="112" t="s">
        <v>213</v>
      </c>
      <c r="F48" s="114" t="s">
        <v>46</v>
      </c>
      <c r="G48" s="112" t="s">
        <v>203</v>
      </c>
      <c r="H48" s="115">
        <v>0.95</v>
      </c>
      <c r="I48" s="23" t="s">
        <v>22</v>
      </c>
      <c r="J48" s="23" t="s">
        <v>23</v>
      </c>
      <c r="K48" s="23" t="s">
        <v>24</v>
      </c>
      <c r="L48" s="23" t="s">
        <v>25</v>
      </c>
      <c r="M48" s="161">
        <v>522</v>
      </c>
      <c r="N48" s="161">
        <v>522</v>
      </c>
      <c r="O48" s="35">
        <f>+M48/N48</f>
        <v>1</v>
      </c>
      <c r="P48" s="35">
        <f>+O48/H48</f>
        <v>1.0526315789473684</v>
      </c>
      <c r="Q48" s="137" t="str">
        <f t="shared" si="0"/>
        <v>SATISFACTORIO</v>
      </c>
      <c r="R48" s="191" t="s">
        <v>288</v>
      </c>
      <c r="S48" s="222" t="s">
        <v>314</v>
      </c>
      <c r="T48" s="242" t="s">
        <v>297</v>
      </c>
    </row>
    <row r="49" spans="1:20" ht="204" customHeight="1">
      <c r="A49" s="112" t="s">
        <v>100</v>
      </c>
      <c r="B49" s="112" t="s">
        <v>30</v>
      </c>
      <c r="C49" s="112" t="s">
        <v>162</v>
      </c>
      <c r="D49" s="113" t="s">
        <v>214</v>
      </c>
      <c r="E49" s="112" t="s">
        <v>221</v>
      </c>
      <c r="F49" s="114" t="s">
        <v>46</v>
      </c>
      <c r="G49" s="112" t="s">
        <v>203</v>
      </c>
      <c r="H49" s="115">
        <v>0.95</v>
      </c>
      <c r="I49" s="23" t="s">
        <v>22</v>
      </c>
      <c r="J49" s="23" t="s">
        <v>23</v>
      </c>
      <c r="K49" s="23" t="s">
        <v>24</v>
      </c>
      <c r="L49" s="23" t="s">
        <v>25</v>
      </c>
      <c r="M49" s="160">
        <v>0</v>
      </c>
      <c r="N49" s="160">
        <v>1</v>
      </c>
      <c r="O49" s="35">
        <f t="shared" si="2"/>
        <v>0</v>
      </c>
      <c r="P49" s="35">
        <f t="shared" si="1"/>
        <v>0</v>
      </c>
      <c r="Q49" s="3" t="s">
        <v>10</v>
      </c>
      <c r="R49" s="192" t="s">
        <v>287</v>
      </c>
      <c r="S49" s="223" t="s">
        <v>315</v>
      </c>
      <c r="T49" s="241" t="s">
        <v>297</v>
      </c>
    </row>
    <row r="50" spans="1:20" ht="116.25" customHeight="1">
      <c r="A50" s="112" t="s">
        <v>100</v>
      </c>
      <c r="B50" s="112" t="s">
        <v>34</v>
      </c>
      <c r="C50" s="112" t="s">
        <v>163</v>
      </c>
      <c r="D50" s="113" t="s">
        <v>215</v>
      </c>
      <c r="E50" s="112" t="s">
        <v>216</v>
      </c>
      <c r="F50" s="114" t="s">
        <v>46</v>
      </c>
      <c r="G50" s="112" t="s">
        <v>203</v>
      </c>
      <c r="H50" s="115">
        <v>0.95</v>
      </c>
      <c r="I50" s="23" t="s">
        <v>22</v>
      </c>
      <c r="J50" s="23" t="s">
        <v>23</v>
      </c>
      <c r="K50" s="23" t="s">
        <v>24</v>
      </c>
      <c r="L50" s="23" t="s">
        <v>25</v>
      </c>
      <c r="M50" s="131">
        <v>42</v>
      </c>
      <c r="N50" s="131">
        <v>40</v>
      </c>
      <c r="O50" s="35">
        <f t="shared" si="2"/>
        <v>1.05</v>
      </c>
      <c r="P50" s="35">
        <f t="shared" si="1"/>
        <v>1.105263157894737</v>
      </c>
      <c r="Q50" s="137" t="str">
        <f t="shared" si="0"/>
        <v>SATISFACTORIO</v>
      </c>
      <c r="R50" s="193" t="s">
        <v>251</v>
      </c>
      <c r="S50" s="224" t="s">
        <v>337</v>
      </c>
      <c r="T50" s="240" t="s">
        <v>297</v>
      </c>
    </row>
    <row r="51" spans="1:20" ht="155.25" customHeight="1">
      <c r="A51" s="112" t="s">
        <v>100</v>
      </c>
      <c r="B51" s="112" t="s">
        <v>30</v>
      </c>
      <c r="C51" s="112" t="s">
        <v>164</v>
      </c>
      <c r="D51" s="113" t="s">
        <v>222</v>
      </c>
      <c r="E51" s="112" t="s">
        <v>217</v>
      </c>
      <c r="F51" s="114" t="s">
        <v>46</v>
      </c>
      <c r="G51" s="112" t="s">
        <v>203</v>
      </c>
      <c r="H51" s="115">
        <v>0.95</v>
      </c>
      <c r="I51" s="23" t="s">
        <v>22</v>
      </c>
      <c r="J51" s="23" t="s">
        <v>23</v>
      </c>
      <c r="K51" s="23" t="s">
        <v>24</v>
      </c>
      <c r="L51" s="23" t="s">
        <v>25</v>
      </c>
      <c r="M51" s="131">
        <v>5</v>
      </c>
      <c r="N51" s="131">
        <v>5</v>
      </c>
      <c r="O51" s="35">
        <f t="shared" si="2"/>
        <v>1</v>
      </c>
      <c r="P51" s="35">
        <f t="shared" si="1"/>
        <v>1.0526315789473684</v>
      </c>
      <c r="Q51" s="137" t="str">
        <f t="shared" si="0"/>
        <v>SATISFACTORIO</v>
      </c>
      <c r="R51" s="193" t="s">
        <v>248</v>
      </c>
      <c r="S51" s="224" t="s">
        <v>338</v>
      </c>
      <c r="T51" s="240" t="s">
        <v>297</v>
      </c>
    </row>
    <row r="52" spans="1:20" ht="135" customHeight="1">
      <c r="A52" s="112" t="s">
        <v>100</v>
      </c>
      <c r="B52" s="112" t="s">
        <v>30</v>
      </c>
      <c r="C52" s="112" t="s">
        <v>165</v>
      </c>
      <c r="D52" s="113" t="s">
        <v>218</v>
      </c>
      <c r="E52" s="112" t="s">
        <v>219</v>
      </c>
      <c r="F52" s="114" t="s">
        <v>46</v>
      </c>
      <c r="G52" s="112" t="s">
        <v>203</v>
      </c>
      <c r="H52" s="115">
        <v>0.95</v>
      </c>
      <c r="I52" s="23" t="s">
        <v>22</v>
      </c>
      <c r="J52" s="23" t="s">
        <v>23</v>
      </c>
      <c r="K52" s="23" t="s">
        <v>24</v>
      </c>
      <c r="L52" s="23" t="s">
        <v>25</v>
      </c>
      <c r="M52" s="159">
        <v>4</v>
      </c>
      <c r="N52" s="132">
        <v>4</v>
      </c>
      <c r="O52" s="35">
        <f t="shared" si="2"/>
        <v>1</v>
      </c>
      <c r="P52" s="35">
        <f t="shared" si="1"/>
        <v>1.0526315789473684</v>
      </c>
      <c r="Q52" s="137" t="str">
        <f t="shared" si="0"/>
        <v>SATISFACTORIO</v>
      </c>
      <c r="R52" s="194" t="s">
        <v>249</v>
      </c>
      <c r="S52" s="225" t="s">
        <v>339</v>
      </c>
      <c r="T52" s="240" t="s">
        <v>297</v>
      </c>
    </row>
    <row r="53" spans="1:20" ht="78.75" customHeight="1">
      <c r="A53" s="112" t="s">
        <v>100</v>
      </c>
      <c r="B53" s="112" t="s">
        <v>30</v>
      </c>
      <c r="C53" s="112" t="s">
        <v>166</v>
      </c>
      <c r="D53" s="113" t="s">
        <v>102</v>
      </c>
      <c r="E53" s="112" t="s">
        <v>220</v>
      </c>
      <c r="F53" s="114" t="s">
        <v>46</v>
      </c>
      <c r="G53" s="112" t="s">
        <v>203</v>
      </c>
      <c r="H53" s="115">
        <v>0.95</v>
      </c>
      <c r="I53" s="23" t="s">
        <v>22</v>
      </c>
      <c r="J53" s="23" t="s">
        <v>23</v>
      </c>
      <c r="K53" s="23" t="s">
        <v>24</v>
      </c>
      <c r="L53" s="23" t="s">
        <v>25</v>
      </c>
      <c r="M53" s="160">
        <v>120</v>
      </c>
      <c r="N53" s="160">
        <v>730</v>
      </c>
      <c r="O53" s="35">
        <f t="shared" si="2"/>
        <v>0.1643835616438356</v>
      </c>
      <c r="P53" s="35">
        <f t="shared" si="1"/>
        <v>0.17303532804614274</v>
      </c>
      <c r="Q53" s="150" t="str">
        <f t="shared" si="0"/>
        <v>INSATISFACTORIO</v>
      </c>
      <c r="R53" s="195" t="s">
        <v>252</v>
      </c>
      <c r="S53" s="225" t="s">
        <v>329</v>
      </c>
      <c r="T53" s="240" t="s">
        <v>297</v>
      </c>
    </row>
    <row r="54" spans="1:20" ht="102" customHeight="1">
      <c r="A54" s="15" t="s">
        <v>103</v>
      </c>
      <c r="B54" s="15" t="s">
        <v>30</v>
      </c>
      <c r="C54" s="15" t="s">
        <v>167</v>
      </c>
      <c r="D54" s="117" t="s">
        <v>171</v>
      </c>
      <c r="E54" s="15" t="s">
        <v>233</v>
      </c>
      <c r="F54" s="15" t="s">
        <v>32</v>
      </c>
      <c r="G54" s="15" t="s">
        <v>33</v>
      </c>
      <c r="H54" s="92">
        <v>1</v>
      </c>
      <c r="I54" s="20" t="s">
        <v>22</v>
      </c>
      <c r="J54" s="20" t="s">
        <v>23</v>
      </c>
      <c r="K54" s="20" t="s">
        <v>24</v>
      </c>
      <c r="L54" s="20" t="s">
        <v>25</v>
      </c>
      <c r="M54" s="20">
        <v>17</v>
      </c>
      <c r="N54" s="20">
        <v>17</v>
      </c>
      <c r="O54" s="32">
        <f>+M54/N54</f>
        <v>1</v>
      </c>
      <c r="P54" s="32">
        <f>+O54/H54</f>
        <v>1</v>
      </c>
      <c r="Q54" s="137" t="str">
        <f t="shared" si="0"/>
        <v>SATISFACTORIO</v>
      </c>
      <c r="R54" s="196" t="s">
        <v>239</v>
      </c>
      <c r="S54" s="226" t="s">
        <v>340</v>
      </c>
      <c r="T54" s="239" t="s">
        <v>305</v>
      </c>
    </row>
    <row r="55" spans="1:20" ht="102" customHeight="1">
      <c r="A55" s="15" t="s">
        <v>103</v>
      </c>
      <c r="B55" s="15" t="s">
        <v>34</v>
      </c>
      <c r="C55" s="15" t="s">
        <v>170</v>
      </c>
      <c r="D55" s="117" t="s">
        <v>168</v>
      </c>
      <c r="E55" s="15" t="s">
        <v>234</v>
      </c>
      <c r="F55" s="15" t="s">
        <v>169</v>
      </c>
      <c r="G55" s="15" t="s">
        <v>33</v>
      </c>
      <c r="H55" s="92">
        <v>1</v>
      </c>
      <c r="I55" s="20" t="s">
        <v>22</v>
      </c>
      <c r="J55" s="20" t="s">
        <v>23</v>
      </c>
      <c r="K55" s="20" t="s">
        <v>24</v>
      </c>
      <c r="L55" s="20" t="s">
        <v>25</v>
      </c>
      <c r="M55" s="20">
        <v>144</v>
      </c>
      <c r="N55" s="20">
        <v>5</v>
      </c>
      <c r="O55" s="49">
        <f>M55/N55</f>
        <v>28.8</v>
      </c>
      <c r="P55" s="32">
        <f>1-(O55/20)*100</f>
        <v>-143</v>
      </c>
      <c r="Q55" s="137" t="str">
        <f t="shared" si="0"/>
        <v>SATISFACTORIO</v>
      </c>
      <c r="R55" s="197" t="s">
        <v>240</v>
      </c>
      <c r="S55" s="226" t="s">
        <v>330</v>
      </c>
      <c r="T55" s="239" t="s">
        <v>305</v>
      </c>
    </row>
    <row r="56" spans="1:20" ht="81.75" customHeight="1">
      <c r="A56" s="15" t="s">
        <v>103</v>
      </c>
      <c r="B56" s="15" t="s">
        <v>30</v>
      </c>
      <c r="C56" s="15" t="s">
        <v>172</v>
      </c>
      <c r="D56" s="117" t="s">
        <v>104</v>
      </c>
      <c r="E56" s="15" t="s">
        <v>105</v>
      </c>
      <c r="F56" s="91" t="s">
        <v>32</v>
      </c>
      <c r="G56" s="15" t="s">
        <v>33</v>
      </c>
      <c r="H56" s="92">
        <v>1</v>
      </c>
      <c r="I56" s="20" t="s">
        <v>22</v>
      </c>
      <c r="J56" s="20" t="s">
        <v>23</v>
      </c>
      <c r="K56" s="20" t="s">
        <v>24</v>
      </c>
      <c r="L56" s="20" t="s">
        <v>25</v>
      </c>
      <c r="M56" s="20">
        <v>74</v>
      </c>
      <c r="N56" s="20">
        <v>74</v>
      </c>
      <c r="O56" s="32">
        <f>+M56/N56</f>
        <v>1</v>
      </c>
      <c r="P56" s="32">
        <f>+O56/H56</f>
        <v>1</v>
      </c>
      <c r="Q56" s="137" t="str">
        <f t="shared" si="0"/>
        <v>SATISFACTORIO</v>
      </c>
      <c r="R56" s="197" t="s">
        <v>259</v>
      </c>
      <c r="S56" s="227" t="s">
        <v>316</v>
      </c>
      <c r="T56" s="239" t="s">
        <v>305</v>
      </c>
    </row>
    <row r="57" spans="1:20" ht="91.5" customHeight="1">
      <c r="A57" s="15" t="s">
        <v>103</v>
      </c>
      <c r="B57" s="15" t="s">
        <v>30</v>
      </c>
      <c r="C57" s="15" t="s">
        <v>177</v>
      </c>
      <c r="D57" s="117" t="s">
        <v>179</v>
      </c>
      <c r="E57" s="15" t="s">
        <v>181</v>
      </c>
      <c r="F57" s="91" t="s">
        <v>32</v>
      </c>
      <c r="G57" s="15" t="s">
        <v>33</v>
      </c>
      <c r="H57" s="92">
        <v>1</v>
      </c>
      <c r="I57" s="20" t="s">
        <v>22</v>
      </c>
      <c r="J57" s="20" t="s">
        <v>23</v>
      </c>
      <c r="K57" s="20" t="s">
        <v>24</v>
      </c>
      <c r="L57" s="20" t="s">
        <v>25</v>
      </c>
      <c r="M57" s="20">
        <v>2</v>
      </c>
      <c r="N57" s="20">
        <v>2</v>
      </c>
      <c r="O57" s="32">
        <f>+M57/N57</f>
        <v>1</v>
      </c>
      <c r="P57" s="32">
        <f>+O57/H57</f>
        <v>1</v>
      </c>
      <c r="Q57" s="135" t="str">
        <f t="shared" si="0"/>
        <v>SATISFACTORIO</v>
      </c>
      <c r="R57" s="198" t="s">
        <v>236</v>
      </c>
      <c r="S57" s="228" t="s">
        <v>341</v>
      </c>
      <c r="T57" s="239" t="s">
        <v>305</v>
      </c>
    </row>
    <row r="58" spans="1:20" ht="98.25" customHeight="1">
      <c r="A58" s="15" t="s">
        <v>103</v>
      </c>
      <c r="B58" s="15" t="s">
        <v>34</v>
      </c>
      <c r="C58" s="15" t="s">
        <v>178</v>
      </c>
      <c r="D58" s="117" t="s">
        <v>180</v>
      </c>
      <c r="E58" s="15" t="s">
        <v>182</v>
      </c>
      <c r="F58" s="91" t="s">
        <v>32</v>
      </c>
      <c r="G58" s="15" t="s">
        <v>33</v>
      </c>
      <c r="H58" s="92">
        <v>1</v>
      </c>
      <c r="I58" s="20" t="s">
        <v>22</v>
      </c>
      <c r="J58" s="20" t="s">
        <v>23</v>
      </c>
      <c r="K58" s="20" t="s">
        <v>24</v>
      </c>
      <c r="L58" s="20" t="s">
        <v>25</v>
      </c>
      <c r="M58" s="20">
        <v>2</v>
      </c>
      <c r="N58" s="158">
        <v>2</v>
      </c>
      <c r="O58" s="32">
        <f>+M58/N58</f>
        <v>1</v>
      </c>
      <c r="P58" s="32">
        <f>+O58/H58</f>
        <v>1</v>
      </c>
      <c r="Q58" s="135" t="str">
        <f t="shared" si="0"/>
        <v>SATISFACTORIO</v>
      </c>
      <c r="R58" s="198" t="s">
        <v>237</v>
      </c>
      <c r="S58" s="228" t="s">
        <v>317</v>
      </c>
      <c r="T58" s="239" t="s">
        <v>305</v>
      </c>
    </row>
    <row r="59" spans="1:20" ht="171" customHeight="1">
      <c r="A59" s="118" t="s">
        <v>106</v>
      </c>
      <c r="B59" s="118" t="s">
        <v>30</v>
      </c>
      <c r="C59" s="118" t="s">
        <v>107</v>
      </c>
      <c r="D59" s="118" t="s">
        <v>198</v>
      </c>
      <c r="E59" s="118" t="s">
        <v>204</v>
      </c>
      <c r="F59" s="119" t="s">
        <v>32</v>
      </c>
      <c r="G59" s="118" t="s">
        <v>203</v>
      </c>
      <c r="H59" s="120">
        <v>0.95</v>
      </c>
      <c r="I59" s="24" t="s">
        <v>22</v>
      </c>
      <c r="J59" s="24" t="s">
        <v>23</v>
      </c>
      <c r="K59" s="24" t="s">
        <v>24</v>
      </c>
      <c r="L59" s="24" t="s">
        <v>25</v>
      </c>
      <c r="M59" s="64">
        <v>8</v>
      </c>
      <c r="N59" s="64">
        <v>8</v>
      </c>
      <c r="O59" s="36">
        <f t="shared" si="2"/>
        <v>1</v>
      </c>
      <c r="P59" s="36">
        <f t="shared" si="1"/>
        <v>1.0526315789473684</v>
      </c>
      <c r="Q59" s="137" t="str">
        <f t="shared" si="0"/>
        <v>SATISFACTORIO</v>
      </c>
      <c r="R59" s="199" t="s">
        <v>267</v>
      </c>
      <c r="S59" s="229" t="s">
        <v>342</v>
      </c>
      <c r="T59" s="238" t="s">
        <v>297</v>
      </c>
    </row>
    <row r="60" spans="1:20" ht="93" customHeight="1">
      <c r="A60" s="118" t="s">
        <v>106</v>
      </c>
      <c r="B60" s="118" t="s">
        <v>30</v>
      </c>
      <c r="C60" s="118" t="s">
        <v>201</v>
      </c>
      <c r="D60" s="118" t="s">
        <v>109</v>
      </c>
      <c r="E60" s="118" t="s">
        <v>202</v>
      </c>
      <c r="F60" s="119" t="s">
        <v>32</v>
      </c>
      <c r="G60" s="118" t="s">
        <v>203</v>
      </c>
      <c r="H60" s="120">
        <v>0.95</v>
      </c>
      <c r="I60" s="24" t="s">
        <v>22</v>
      </c>
      <c r="J60" s="24" t="s">
        <v>23</v>
      </c>
      <c r="K60" s="24" t="s">
        <v>24</v>
      </c>
      <c r="L60" s="24" t="s">
        <v>25</v>
      </c>
      <c r="M60" s="64">
        <v>877</v>
      </c>
      <c r="N60" s="64">
        <v>877</v>
      </c>
      <c r="O60" s="36">
        <f t="shared" si="2"/>
        <v>1</v>
      </c>
      <c r="P60" s="36">
        <f t="shared" si="1"/>
        <v>1.0526315789473684</v>
      </c>
      <c r="Q60" s="137" t="str">
        <f t="shared" si="0"/>
        <v>SATISFACTORIO</v>
      </c>
      <c r="R60" s="199" t="s">
        <v>268</v>
      </c>
      <c r="S60" s="229" t="s">
        <v>331</v>
      </c>
      <c r="T60" s="238" t="s">
        <v>297</v>
      </c>
    </row>
    <row r="61" spans="1:20" ht="78.75" customHeight="1">
      <c r="A61" s="118" t="s">
        <v>106</v>
      </c>
      <c r="B61" s="118" t="s">
        <v>30</v>
      </c>
      <c r="C61" s="118" t="s">
        <v>110</v>
      </c>
      <c r="D61" s="118" t="s">
        <v>111</v>
      </c>
      <c r="E61" s="118" t="s">
        <v>207</v>
      </c>
      <c r="F61" s="119" t="s">
        <v>32</v>
      </c>
      <c r="G61" s="118" t="s">
        <v>203</v>
      </c>
      <c r="H61" s="120">
        <v>0.95</v>
      </c>
      <c r="I61" s="24" t="s">
        <v>22</v>
      </c>
      <c r="J61" s="24" t="s">
        <v>23</v>
      </c>
      <c r="K61" s="24" t="s">
        <v>24</v>
      </c>
      <c r="L61" s="24" t="s">
        <v>25</v>
      </c>
      <c r="M61" s="64">
        <v>327</v>
      </c>
      <c r="N61" s="64">
        <v>327</v>
      </c>
      <c r="O61" s="36">
        <f t="shared" si="2"/>
        <v>1</v>
      </c>
      <c r="P61" s="36">
        <f t="shared" si="1"/>
        <v>1.0526315789473684</v>
      </c>
      <c r="Q61" s="137" t="str">
        <f t="shared" si="0"/>
        <v>SATISFACTORIO</v>
      </c>
      <c r="R61" s="200" t="s">
        <v>250</v>
      </c>
      <c r="S61" s="230" t="s">
        <v>318</v>
      </c>
      <c r="T61" s="238" t="s">
        <v>297</v>
      </c>
    </row>
    <row r="62" spans="1:20" ht="101.25" customHeight="1">
      <c r="A62" s="118" t="s">
        <v>106</v>
      </c>
      <c r="B62" s="118" t="s">
        <v>34</v>
      </c>
      <c r="C62" s="118" t="s">
        <v>108</v>
      </c>
      <c r="D62" s="118" t="s">
        <v>205</v>
      </c>
      <c r="E62" s="118" t="s">
        <v>206</v>
      </c>
      <c r="F62" s="119" t="s">
        <v>32</v>
      </c>
      <c r="G62" s="118" t="s">
        <v>203</v>
      </c>
      <c r="H62" s="120">
        <v>0.95</v>
      </c>
      <c r="I62" s="24" t="s">
        <v>22</v>
      </c>
      <c r="J62" s="24" t="s">
        <v>23</v>
      </c>
      <c r="K62" s="24" t="s">
        <v>24</v>
      </c>
      <c r="L62" s="24" t="s">
        <v>25</v>
      </c>
      <c r="M62" s="121">
        <v>29515</v>
      </c>
      <c r="N62" s="121">
        <v>29515</v>
      </c>
      <c r="O62" s="36">
        <f t="shared" si="2"/>
        <v>1</v>
      </c>
      <c r="P62" s="36">
        <f t="shared" si="1"/>
        <v>1.0526315789473684</v>
      </c>
      <c r="Q62" s="137" t="str">
        <f t="shared" si="0"/>
        <v>SATISFACTORIO</v>
      </c>
      <c r="R62" s="200" t="s">
        <v>269</v>
      </c>
      <c r="S62" s="230" t="s">
        <v>343</v>
      </c>
      <c r="T62" s="238" t="s">
        <v>297</v>
      </c>
    </row>
    <row r="63" spans="1:20" ht="78.75" customHeight="1">
      <c r="A63" s="16" t="s">
        <v>112</v>
      </c>
      <c r="B63" s="16" t="s">
        <v>30</v>
      </c>
      <c r="C63" s="16" t="s">
        <v>138</v>
      </c>
      <c r="D63" s="16" t="s">
        <v>113</v>
      </c>
      <c r="E63" s="16" t="s">
        <v>114</v>
      </c>
      <c r="F63" s="122" t="s">
        <v>66</v>
      </c>
      <c r="G63" s="16" t="s">
        <v>33</v>
      </c>
      <c r="H63" s="123">
        <v>1</v>
      </c>
      <c r="I63" s="25" t="s">
        <v>22</v>
      </c>
      <c r="J63" s="25" t="s">
        <v>23</v>
      </c>
      <c r="K63" s="25" t="s">
        <v>24</v>
      </c>
      <c r="L63" s="148" t="s">
        <v>25</v>
      </c>
      <c r="M63" s="149">
        <v>96</v>
      </c>
      <c r="N63" s="149">
        <v>130</v>
      </c>
      <c r="O63" s="37">
        <f t="shared" si="2"/>
        <v>0.7384615384615385</v>
      </c>
      <c r="P63" s="37">
        <f t="shared" si="1"/>
        <v>0.7384615384615385</v>
      </c>
      <c r="Q63" s="144" t="str">
        <f t="shared" si="0"/>
        <v>ACEPTABLE</v>
      </c>
      <c r="R63" s="201" t="s">
        <v>279</v>
      </c>
      <c r="S63" s="231" t="s">
        <v>350</v>
      </c>
      <c r="T63" s="237" t="s">
        <v>295</v>
      </c>
    </row>
    <row r="64" spans="1:20" ht="78.75" customHeight="1">
      <c r="A64" s="16" t="s">
        <v>112</v>
      </c>
      <c r="B64" s="16" t="s">
        <v>30</v>
      </c>
      <c r="C64" s="16" t="s">
        <v>141</v>
      </c>
      <c r="D64" s="16" t="s">
        <v>115</v>
      </c>
      <c r="E64" s="16" t="s">
        <v>116</v>
      </c>
      <c r="F64" s="122" t="s">
        <v>66</v>
      </c>
      <c r="G64" s="16" t="s">
        <v>33</v>
      </c>
      <c r="H64" s="123">
        <v>1</v>
      </c>
      <c r="I64" s="25" t="s">
        <v>22</v>
      </c>
      <c r="J64" s="25" t="s">
        <v>23</v>
      </c>
      <c r="K64" s="25" t="s">
        <v>24</v>
      </c>
      <c r="L64" s="25" t="s">
        <v>25</v>
      </c>
      <c r="M64" s="124">
        <v>878</v>
      </c>
      <c r="N64" s="124">
        <v>878</v>
      </c>
      <c r="O64" s="37">
        <f t="shared" si="2"/>
        <v>1</v>
      </c>
      <c r="P64" s="37">
        <f t="shared" si="1"/>
        <v>1</v>
      </c>
      <c r="Q64" s="137" t="str">
        <f t="shared" si="0"/>
        <v>SATISFACTORIO</v>
      </c>
      <c r="R64" s="202" t="s">
        <v>272</v>
      </c>
      <c r="S64" s="231" t="s">
        <v>319</v>
      </c>
      <c r="T64" s="237" t="s">
        <v>295</v>
      </c>
    </row>
    <row r="65" spans="1:20" ht="78.75" customHeight="1">
      <c r="A65" s="16" t="s">
        <v>112</v>
      </c>
      <c r="B65" s="16" t="s">
        <v>30</v>
      </c>
      <c r="C65" s="16" t="s">
        <v>139</v>
      </c>
      <c r="D65" s="16" t="s">
        <v>117</v>
      </c>
      <c r="E65" s="16" t="s">
        <v>118</v>
      </c>
      <c r="F65" s="122" t="s">
        <v>66</v>
      </c>
      <c r="G65" s="16" t="s">
        <v>33</v>
      </c>
      <c r="H65" s="123">
        <v>1</v>
      </c>
      <c r="I65" s="25" t="s">
        <v>22</v>
      </c>
      <c r="J65" s="25" t="s">
        <v>23</v>
      </c>
      <c r="K65" s="148" t="s">
        <v>24</v>
      </c>
      <c r="L65" s="25" t="s">
        <v>25</v>
      </c>
      <c r="M65" s="149">
        <v>0</v>
      </c>
      <c r="N65" s="149">
        <v>1</v>
      </c>
      <c r="O65" s="37">
        <f t="shared" si="2"/>
        <v>0</v>
      </c>
      <c r="P65" s="37">
        <f t="shared" si="1"/>
        <v>0</v>
      </c>
      <c r="Q65" s="150" t="s">
        <v>10</v>
      </c>
      <c r="R65" s="203" t="s">
        <v>344</v>
      </c>
      <c r="S65" s="231" t="s">
        <v>348</v>
      </c>
      <c r="T65" s="237" t="s">
        <v>295</v>
      </c>
    </row>
    <row r="66" spans="1:20" ht="78.75" customHeight="1">
      <c r="A66" s="16" t="s">
        <v>112</v>
      </c>
      <c r="B66" s="16" t="s">
        <v>30</v>
      </c>
      <c r="C66" s="16" t="s">
        <v>140</v>
      </c>
      <c r="D66" s="16" t="s">
        <v>119</v>
      </c>
      <c r="E66" s="16" t="s">
        <v>120</v>
      </c>
      <c r="F66" s="122" t="s">
        <v>66</v>
      </c>
      <c r="G66" s="16" t="s">
        <v>33</v>
      </c>
      <c r="H66" s="123">
        <v>1</v>
      </c>
      <c r="I66" s="25" t="s">
        <v>22</v>
      </c>
      <c r="J66" s="25" t="s">
        <v>23</v>
      </c>
      <c r="K66" s="25" t="s">
        <v>24</v>
      </c>
      <c r="L66" s="25" t="s">
        <v>25</v>
      </c>
      <c r="M66" s="124">
        <v>70</v>
      </c>
      <c r="N66" s="124">
        <v>70</v>
      </c>
      <c r="O66" s="37">
        <f t="shared" si="2"/>
        <v>1</v>
      </c>
      <c r="P66" s="37">
        <f t="shared" si="1"/>
        <v>1</v>
      </c>
      <c r="Q66" s="137" t="str">
        <f t="shared" si="0"/>
        <v>SATISFACTORIO</v>
      </c>
      <c r="R66" s="202" t="s">
        <v>242</v>
      </c>
      <c r="S66" s="231" t="s">
        <v>320</v>
      </c>
      <c r="T66" s="237" t="s">
        <v>295</v>
      </c>
    </row>
    <row r="67" spans="1:20" ht="163.5" customHeight="1">
      <c r="A67" s="60" t="s">
        <v>121</v>
      </c>
      <c r="B67" s="60" t="s">
        <v>30</v>
      </c>
      <c r="C67" s="60" t="s">
        <v>122</v>
      </c>
      <c r="D67" s="60" t="s">
        <v>224</v>
      </c>
      <c r="E67" s="60" t="s">
        <v>225</v>
      </c>
      <c r="F67" s="98" t="s">
        <v>32</v>
      </c>
      <c r="G67" s="60" t="s">
        <v>33</v>
      </c>
      <c r="H67" s="99">
        <v>0.95</v>
      </c>
      <c r="I67" s="21" t="s">
        <v>22</v>
      </c>
      <c r="J67" s="21" t="s">
        <v>23</v>
      </c>
      <c r="K67" s="21" t="s">
        <v>24</v>
      </c>
      <c r="L67" s="21" t="s">
        <v>25</v>
      </c>
      <c r="M67" s="100">
        <v>14</v>
      </c>
      <c r="N67" s="100">
        <v>14</v>
      </c>
      <c r="O67" s="33">
        <f>+M67/N67</f>
        <v>1</v>
      </c>
      <c r="P67" s="33">
        <f t="shared" si="1"/>
        <v>1.0526315789473684</v>
      </c>
      <c r="Q67" s="137" t="str">
        <f t="shared" si="0"/>
        <v>SATISFACTORIO</v>
      </c>
      <c r="R67" s="204" t="s">
        <v>349</v>
      </c>
      <c r="S67" s="253" t="s">
        <v>351</v>
      </c>
      <c r="T67" s="254" t="s">
        <v>295</v>
      </c>
    </row>
    <row r="68" spans="1:20" ht="78.75" customHeight="1">
      <c r="A68" s="60" t="s">
        <v>121</v>
      </c>
      <c r="B68" s="60" t="s">
        <v>30</v>
      </c>
      <c r="C68" s="60" t="s">
        <v>123</v>
      </c>
      <c r="D68" s="60" t="s">
        <v>226</v>
      </c>
      <c r="E68" s="252" t="s">
        <v>227</v>
      </c>
      <c r="F68" s="98" t="s">
        <v>32</v>
      </c>
      <c r="G68" s="60" t="s">
        <v>33</v>
      </c>
      <c r="H68" s="99">
        <v>0.95</v>
      </c>
      <c r="I68" s="21" t="s">
        <v>22</v>
      </c>
      <c r="J68" s="21" t="s">
        <v>23</v>
      </c>
      <c r="K68" s="21" t="s">
        <v>24</v>
      </c>
      <c r="L68" s="21" t="s">
        <v>25</v>
      </c>
      <c r="M68" s="100">
        <v>52</v>
      </c>
      <c r="N68" s="100">
        <f>52+34</f>
        <v>86</v>
      </c>
      <c r="O68" s="33">
        <f>+M68/N68</f>
        <v>0.6046511627906976</v>
      </c>
      <c r="P68" s="33">
        <f>+O68/H68</f>
        <v>0.6364749082007344</v>
      </c>
      <c r="Q68" s="137" t="str">
        <f t="shared" si="0"/>
        <v>MINIMO</v>
      </c>
      <c r="R68" s="204" t="s">
        <v>280</v>
      </c>
      <c r="S68" s="253" t="s">
        <v>352</v>
      </c>
      <c r="T68" s="254" t="s">
        <v>295</v>
      </c>
    </row>
    <row r="69" spans="1:20" ht="126.75" customHeight="1">
      <c r="A69" s="125" t="s">
        <v>125</v>
      </c>
      <c r="B69" s="125" t="s">
        <v>30</v>
      </c>
      <c r="C69" s="125" t="s">
        <v>190</v>
      </c>
      <c r="D69" s="126" t="s">
        <v>189</v>
      </c>
      <c r="E69" s="125" t="s">
        <v>191</v>
      </c>
      <c r="F69" s="127" t="s">
        <v>32</v>
      </c>
      <c r="G69" s="125" t="s">
        <v>33</v>
      </c>
      <c r="H69" s="128">
        <v>0.9</v>
      </c>
      <c r="I69" s="26" t="s">
        <v>22</v>
      </c>
      <c r="J69" s="26" t="s">
        <v>23</v>
      </c>
      <c r="K69" s="26" t="s">
        <v>24</v>
      </c>
      <c r="L69" s="26" t="s">
        <v>25</v>
      </c>
      <c r="M69" s="156">
        <f>44+11</f>
        <v>55</v>
      </c>
      <c r="N69" s="156">
        <f>11+44+30</f>
        <v>85</v>
      </c>
      <c r="O69" s="157">
        <f>+M69/N69</f>
        <v>0.6470588235294118</v>
      </c>
      <c r="P69" s="157">
        <f>+O69/H69</f>
        <v>0.7189542483660131</v>
      </c>
      <c r="Q69" s="143" t="str">
        <f t="shared" si="0"/>
        <v>MINIMO</v>
      </c>
      <c r="R69" s="205" t="s">
        <v>284</v>
      </c>
      <c r="S69" s="235" t="s">
        <v>345</v>
      </c>
      <c r="T69" s="236" t="s">
        <v>321</v>
      </c>
    </row>
    <row r="70" spans="1:20" ht="126.75" customHeight="1">
      <c r="A70" s="125" t="s">
        <v>125</v>
      </c>
      <c r="B70" s="125" t="s">
        <v>34</v>
      </c>
      <c r="C70" s="125" t="s">
        <v>193</v>
      </c>
      <c r="D70" s="126" t="s">
        <v>192</v>
      </c>
      <c r="E70" s="125" t="s">
        <v>197</v>
      </c>
      <c r="F70" s="127" t="s">
        <v>32</v>
      </c>
      <c r="G70" s="125" t="s">
        <v>33</v>
      </c>
      <c r="H70" s="129">
        <v>0.9</v>
      </c>
      <c r="I70" s="26" t="s">
        <v>22</v>
      </c>
      <c r="J70" s="26" t="s">
        <v>23</v>
      </c>
      <c r="K70" s="26" t="s">
        <v>24</v>
      </c>
      <c r="L70" s="26" t="s">
        <v>25</v>
      </c>
      <c r="M70" s="156">
        <v>27</v>
      </c>
      <c r="N70" s="156">
        <v>44</v>
      </c>
      <c r="O70" s="38">
        <f>+M70/N70</f>
        <v>0.6136363636363636</v>
      </c>
      <c r="P70" s="38">
        <f>+O70/H70</f>
        <v>0.6818181818181818</v>
      </c>
      <c r="Q70" s="143" t="str">
        <f t="shared" si="0"/>
        <v>MINIMO</v>
      </c>
      <c r="R70" s="205" t="s">
        <v>285</v>
      </c>
      <c r="S70" s="235" t="s">
        <v>346</v>
      </c>
      <c r="T70" s="236" t="s">
        <v>321</v>
      </c>
    </row>
    <row r="71" spans="1:20" ht="137.25" customHeight="1">
      <c r="A71" s="125" t="s">
        <v>125</v>
      </c>
      <c r="B71" s="125" t="s">
        <v>34</v>
      </c>
      <c r="C71" s="125" t="s">
        <v>194</v>
      </c>
      <c r="D71" s="126" t="s">
        <v>195</v>
      </c>
      <c r="E71" s="125" t="s">
        <v>196</v>
      </c>
      <c r="F71" s="127" t="s">
        <v>32</v>
      </c>
      <c r="G71" s="125" t="s">
        <v>33</v>
      </c>
      <c r="H71" s="129">
        <v>0.9</v>
      </c>
      <c r="I71" s="26" t="s">
        <v>22</v>
      </c>
      <c r="J71" s="26" t="s">
        <v>23</v>
      </c>
      <c r="K71" s="26" t="s">
        <v>24</v>
      </c>
      <c r="L71" s="26" t="s">
        <v>25</v>
      </c>
      <c r="M71" s="156">
        <v>42</v>
      </c>
      <c r="N71" s="156">
        <v>44</v>
      </c>
      <c r="O71" s="38">
        <f>+M71/N71</f>
        <v>0.9545454545454546</v>
      </c>
      <c r="P71" s="38">
        <f>+O71/H71</f>
        <v>1.0606060606060606</v>
      </c>
      <c r="Q71" s="137" t="str">
        <f t="shared" si="0"/>
        <v>SATISFACTORIO</v>
      </c>
      <c r="R71" s="205" t="s">
        <v>286</v>
      </c>
      <c r="S71" s="235" t="s">
        <v>347</v>
      </c>
      <c r="T71" s="236" t="s">
        <v>321</v>
      </c>
    </row>
    <row r="72" spans="1:18" ht="15">
      <c r="A72" s="151"/>
      <c r="B72" s="151"/>
      <c r="C72" s="151"/>
      <c r="D72" s="151"/>
      <c r="E72" s="208"/>
      <c r="F72" s="151"/>
      <c r="G72" s="151"/>
      <c r="H72" s="152"/>
      <c r="I72" s="152"/>
      <c r="J72" s="152"/>
      <c r="K72" s="152"/>
      <c r="L72" s="152"/>
      <c r="M72" s="152"/>
      <c r="N72" s="152"/>
      <c r="O72" s="151"/>
      <c r="P72" s="151"/>
      <c r="Q72" s="151"/>
      <c r="R72" s="151"/>
    </row>
    <row r="73" spans="1:18" ht="15">
      <c r="A73" s="151"/>
      <c r="B73" s="151"/>
      <c r="C73" s="151"/>
      <c r="D73" s="151"/>
      <c r="E73" s="208"/>
      <c r="F73" s="151"/>
      <c r="G73" s="151"/>
      <c r="H73" s="151"/>
      <c r="I73" s="151"/>
      <c r="J73" s="151"/>
      <c r="K73" s="151"/>
      <c r="L73" s="151"/>
      <c r="M73" s="151"/>
      <c r="N73" s="151"/>
      <c r="O73" s="151"/>
      <c r="P73" s="151"/>
      <c r="Q73" s="151"/>
      <c r="R73" s="151"/>
    </row>
    <row r="74" spans="3:14" ht="15">
      <c r="C74" s="40"/>
      <c r="D74" s="270"/>
      <c r="F74" s="271" t="s">
        <v>235</v>
      </c>
      <c r="G74" s="271"/>
      <c r="H74" s="271"/>
      <c r="I74" s="271"/>
      <c r="J74" s="271"/>
      <c r="K74" s="271"/>
      <c r="L74" s="271"/>
      <c r="M74" s="271"/>
      <c r="N74" s="271"/>
    </row>
    <row r="75" spans="4:14" ht="15">
      <c r="D75" s="270"/>
      <c r="F75" s="271"/>
      <c r="G75" s="271"/>
      <c r="H75" s="271"/>
      <c r="I75" s="271"/>
      <c r="J75" s="271"/>
      <c r="K75" s="271"/>
      <c r="L75" s="271"/>
      <c r="M75" s="271"/>
      <c r="N75" s="271"/>
    </row>
    <row r="86" ht="23.25">
      <c r="X86" s="51"/>
    </row>
    <row r="89" spans="24:25" ht="28.5">
      <c r="X89" s="52"/>
      <c r="Y89" s="53"/>
    </row>
    <row r="93" ht="15">
      <c r="I93" s="255"/>
    </row>
    <row r="109" spans="7:10" ht="26.25">
      <c r="G109" s="44"/>
      <c r="H109" s="45"/>
      <c r="I109" s="46"/>
      <c r="J109" s="47"/>
    </row>
    <row r="118" ht="26.25">
      <c r="F118" s="43"/>
    </row>
    <row r="128" ht="15">
      <c r="E128" s="210"/>
    </row>
    <row r="145" ht="15">
      <c r="F145" s="256"/>
    </row>
  </sheetData>
  <sheetProtection/>
  <mergeCells count="12">
    <mergeCell ref="D74:D75"/>
    <mergeCell ref="F74:N75"/>
    <mergeCell ref="A6:H6"/>
    <mergeCell ref="I6:L6"/>
    <mergeCell ref="M6:R6"/>
    <mergeCell ref="A4:B4"/>
    <mergeCell ref="C4:J4"/>
    <mergeCell ref="A1:B3"/>
    <mergeCell ref="R1:R3"/>
    <mergeCell ref="C2:Q3"/>
    <mergeCell ref="C1:Q1"/>
    <mergeCell ref="K4:Q4"/>
  </mergeCells>
  <printOptions horizontalCentered="1"/>
  <pageMargins left="0.1968503937007874" right="0.1968503937007874" top="0.3937007874015748" bottom="0.35433070866141736" header="0.31496062992125984" footer="0.31496062992125984"/>
  <pageSetup horizontalDpi="600" verticalDpi="600" orientation="landscape" paperSize="14" scale="4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luisf</cp:lastModifiedBy>
  <cp:lastPrinted>2013-03-22T19:57:17Z</cp:lastPrinted>
  <dcterms:created xsi:type="dcterms:W3CDTF">2009-10-06T19:46:28Z</dcterms:created>
  <dcterms:modified xsi:type="dcterms:W3CDTF">2013-04-01T15:01:22Z</dcterms:modified>
  <cp:category/>
  <cp:version/>
  <cp:contentType/>
  <cp:contentStatus/>
</cp:coreProperties>
</file>